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360" yWindow="345" windowWidth="15480" windowHeight="9210" tabRatio="945"/>
  </bookViews>
  <sheets>
    <sheet name="Сведения по доходам" sheetId="1" r:id="rId1"/>
    <sheet name="Сведения по разделам и подразде" sheetId="20" r:id="rId2"/>
    <sheet name="Сведения по муниц. програмамм" sheetId="21" r:id="rId3"/>
  </sheets>
  <definedNames>
    <definedName name="_xlnm.Print_Area" localSheetId="0">'Сведения по доходам'!$A$1:$M$98</definedName>
  </definedNames>
  <calcPr calcId="152511"/>
</workbook>
</file>

<file path=xl/calcChain.xml><?xml version="1.0" encoding="utf-8"?>
<calcChain xmlns="http://schemas.openxmlformats.org/spreadsheetml/2006/main">
  <c r="C95" i="1" l="1"/>
  <c r="C96" i="1"/>
  <c r="C97" i="1"/>
  <c r="E15" i="1" l="1"/>
  <c r="E99" i="1"/>
  <c r="E59" i="1"/>
  <c r="D65" i="1"/>
  <c r="D110" i="1"/>
  <c r="D111" i="1"/>
  <c r="D27" i="1"/>
  <c r="D29" i="1"/>
  <c r="D12" i="1"/>
  <c r="L11" i="21" l="1"/>
  <c r="I11" i="21"/>
  <c r="F11" i="21"/>
  <c r="C11" i="21"/>
  <c r="M10" i="21" l="1"/>
  <c r="L10" i="21"/>
  <c r="G10" i="21"/>
  <c r="F10" i="21"/>
  <c r="J10" i="21"/>
  <c r="I10" i="21"/>
  <c r="K11" i="21" l="1"/>
  <c r="H11" i="21"/>
  <c r="E11" i="21"/>
  <c r="L6" i="20" l="1"/>
  <c r="D11" i="21"/>
  <c r="C23" i="1" l="1"/>
  <c r="D23" i="1"/>
  <c r="E23" i="1"/>
  <c r="K21" i="1"/>
  <c r="H21" i="1"/>
  <c r="K15" i="1"/>
  <c r="H15" i="1"/>
  <c r="M13" i="1" l="1"/>
  <c r="M16" i="1"/>
  <c r="M20" i="1"/>
  <c r="M22" i="1"/>
  <c r="M24" i="1"/>
  <c r="M26" i="1"/>
  <c r="M28" i="1"/>
  <c r="M29" i="1"/>
  <c r="M30" i="1"/>
  <c r="M33" i="1"/>
  <c r="M37" i="1"/>
  <c r="M40" i="1"/>
  <c r="M45" i="1"/>
  <c r="M49" i="1"/>
  <c r="M50" i="1"/>
  <c r="M51" i="1"/>
  <c r="M60" i="1"/>
  <c r="M63" i="1"/>
  <c r="M69" i="1"/>
  <c r="M72" i="1"/>
  <c r="M75" i="1"/>
  <c r="M78" i="1"/>
  <c r="M79" i="1"/>
  <c r="M80" i="1"/>
  <c r="M81" i="1"/>
  <c r="M82" i="1"/>
  <c r="M83" i="1"/>
  <c r="M84" i="1"/>
  <c r="M91" i="1"/>
  <c r="M92" i="1"/>
  <c r="M93" i="1"/>
  <c r="M94" i="1"/>
  <c r="M98" i="1"/>
  <c r="L13" i="1"/>
  <c r="L16" i="1"/>
  <c r="L20" i="1"/>
  <c r="L22" i="1"/>
  <c r="L24" i="1"/>
  <c r="L26" i="1"/>
  <c r="L28" i="1"/>
  <c r="L29" i="1"/>
  <c r="L30" i="1"/>
  <c r="L33" i="1"/>
  <c r="L37" i="1"/>
  <c r="L40" i="1"/>
  <c r="L45" i="1"/>
  <c r="L49" i="1"/>
  <c r="L50" i="1"/>
  <c r="L51" i="1"/>
  <c r="L60" i="1"/>
  <c r="L63" i="1"/>
  <c r="L69" i="1"/>
  <c r="L72" i="1"/>
  <c r="L75" i="1"/>
  <c r="L78" i="1"/>
  <c r="L79" i="1"/>
  <c r="L80" i="1"/>
  <c r="L81" i="1"/>
  <c r="L82" i="1"/>
  <c r="L83" i="1"/>
  <c r="L84" i="1"/>
  <c r="L91" i="1"/>
  <c r="L92" i="1"/>
  <c r="L93" i="1"/>
  <c r="L94" i="1"/>
  <c r="L102" i="1"/>
  <c r="L103" i="1"/>
  <c r="L104" i="1"/>
  <c r="L105" i="1"/>
  <c r="L106" i="1"/>
  <c r="L107" i="1"/>
  <c r="L108" i="1"/>
  <c r="L109" i="1"/>
  <c r="J13" i="1"/>
  <c r="J16" i="1"/>
  <c r="J20" i="1"/>
  <c r="J22" i="1"/>
  <c r="J24" i="1"/>
  <c r="J26" i="1"/>
  <c r="J28" i="1"/>
  <c r="J29" i="1"/>
  <c r="J30" i="1"/>
  <c r="J33" i="1"/>
  <c r="J37" i="1"/>
  <c r="J40" i="1"/>
  <c r="J45" i="1"/>
  <c r="J49" i="1"/>
  <c r="J50" i="1"/>
  <c r="J51" i="1"/>
  <c r="J60" i="1"/>
  <c r="J63" i="1"/>
  <c r="J69" i="1"/>
  <c r="J72" i="1"/>
  <c r="J75" i="1"/>
  <c r="J78" i="1"/>
  <c r="J79" i="1"/>
  <c r="J80" i="1"/>
  <c r="J81" i="1"/>
  <c r="J82" i="1"/>
  <c r="J83" i="1"/>
  <c r="J84" i="1"/>
  <c r="J91" i="1"/>
  <c r="J92" i="1"/>
  <c r="J93" i="1"/>
  <c r="J94" i="1"/>
  <c r="J98" i="1"/>
  <c r="I13" i="1"/>
  <c r="I16" i="1"/>
  <c r="I20" i="1"/>
  <c r="I22" i="1"/>
  <c r="I24" i="1"/>
  <c r="I26" i="1"/>
  <c r="I28" i="1"/>
  <c r="I33" i="1"/>
  <c r="I37" i="1"/>
  <c r="I40" i="1"/>
  <c r="I45" i="1"/>
  <c r="I49" i="1"/>
  <c r="I50" i="1"/>
  <c r="I51" i="1"/>
  <c r="I60" i="1"/>
  <c r="I63" i="1"/>
  <c r="I69" i="1"/>
  <c r="I72" i="1"/>
  <c r="I75" i="1"/>
  <c r="I78" i="1"/>
  <c r="I79" i="1"/>
  <c r="I80" i="1"/>
  <c r="I81" i="1"/>
  <c r="I82" i="1"/>
  <c r="I83" i="1"/>
  <c r="I84" i="1"/>
  <c r="I91" i="1"/>
  <c r="I92" i="1"/>
  <c r="I93" i="1"/>
  <c r="I94" i="1"/>
  <c r="G13" i="1"/>
  <c r="G16" i="1"/>
  <c r="G20" i="1"/>
  <c r="G22" i="1"/>
  <c r="G23" i="1"/>
  <c r="G24" i="1"/>
  <c r="G26" i="1"/>
  <c r="G28" i="1"/>
  <c r="G29" i="1"/>
  <c r="G30" i="1"/>
  <c r="G33" i="1"/>
  <c r="G37" i="1"/>
  <c r="G40" i="1"/>
  <c r="G45" i="1"/>
  <c r="G49" i="1"/>
  <c r="G50" i="1"/>
  <c r="G51" i="1"/>
  <c r="G60" i="1"/>
  <c r="G63" i="1"/>
  <c r="G69" i="1"/>
  <c r="G72" i="1"/>
  <c r="G75" i="1"/>
  <c r="G78" i="1"/>
  <c r="G79" i="1"/>
  <c r="G80" i="1"/>
  <c r="G81" i="1"/>
  <c r="G82" i="1"/>
  <c r="G83" i="1"/>
  <c r="G84" i="1"/>
  <c r="G91" i="1"/>
  <c r="G92" i="1"/>
  <c r="G93" i="1"/>
  <c r="G94" i="1"/>
  <c r="G98" i="1"/>
  <c r="F13" i="1"/>
  <c r="F16" i="1"/>
  <c r="F20" i="1"/>
  <c r="F22" i="1"/>
  <c r="F23" i="1"/>
  <c r="F24" i="1"/>
  <c r="F26" i="1"/>
  <c r="F28" i="1"/>
  <c r="F33" i="1"/>
  <c r="F37" i="1"/>
  <c r="F40" i="1"/>
  <c r="F45" i="1"/>
  <c r="F49" i="1"/>
  <c r="F50" i="1"/>
  <c r="F51" i="1"/>
  <c r="F60" i="1"/>
  <c r="F63" i="1"/>
  <c r="F69" i="1"/>
  <c r="F72" i="1"/>
  <c r="F75" i="1"/>
  <c r="F78" i="1"/>
  <c r="F79" i="1"/>
  <c r="F80" i="1"/>
  <c r="F81" i="1"/>
  <c r="F82" i="1"/>
  <c r="F83" i="1"/>
  <c r="F84" i="1"/>
  <c r="F91" i="1"/>
  <c r="F92" i="1"/>
  <c r="F93" i="1"/>
  <c r="F94" i="1"/>
  <c r="F102" i="1"/>
  <c r="F103" i="1"/>
  <c r="F104" i="1"/>
  <c r="F105" i="1"/>
  <c r="F106" i="1"/>
  <c r="F107" i="1"/>
  <c r="F108" i="1"/>
  <c r="F109" i="1"/>
  <c r="C32" i="1"/>
  <c r="C103" i="1"/>
  <c r="I103" i="1"/>
  <c r="I104" i="1"/>
  <c r="C106" i="1"/>
  <c r="I107" i="1"/>
  <c r="C108" i="1"/>
  <c r="I108" i="1" s="1"/>
  <c r="I109" i="1"/>
  <c r="C87" i="1"/>
  <c r="C85" i="1"/>
  <c r="C77" i="1"/>
  <c r="C76" i="1" s="1"/>
  <c r="I76" i="1" s="1"/>
  <c r="C74" i="1"/>
  <c r="I74" i="1" s="1"/>
  <c r="C71" i="1"/>
  <c r="C70" i="1" s="1"/>
  <c r="L70" i="1" s="1"/>
  <c r="D71" i="1"/>
  <c r="D70" i="1" s="1"/>
  <c r="M70" i="1" s="1"/>
  <c r="D97" i="1"/>
  <c r="D74" i="1"/>
  <c r="G74" i="1" s="1"/>
  <c r="L76" i="1" l="1"/>
  <c r="L77" i="1"/>
  <c r="I71" i="1"/>
  <c r="D96" i="1"/>
  <c r="I77" i="1"/>
  <c r="F74" i="1"/>
  <c r="L74" i="1"/>
  <c r="J74" i="1"/>
  <c r="M74" i="1"/>
  <c r="I70" i="1"/>
  <c r="J71" i="1"/>
  <c r="L71" i="1"/>
  <c r="M71" i="1"/>
  <c r="J70" i="1"/>
  <c r="C105" i="1"/>
  <c r="I106" i="1"/>
  <c r="E55" i="1"/>
  <c r="E54" i="1" s="1"/>
  <c r="E53" i="1" s="1"/>
  <c r="K97" i="1"/>
  <c r="H97" i="1"/>
  <c r="H96" i="1" s="1"/>
  <c r="E97" i="1"/>
  <c r="K44" i="1"/>
  <c r="H44" i="1"/>
  <c r="K12" i="1"/>
  <c r="K96" i="1" l="1"/>
  <c r="M97" i="1"/>
  <c r="J97" i="1"/>
  <c r="E96" i="1"/>
  <c r="G96" i="1" s="1"/>
  <c r="G97" i="1"/>
  <c r="D95" i="1"/>
  <c r="M96" i="1"/>
  <c r="J96" i="1"/>
  <c r="I105" i="1"/>
  <c r="E71" i="1"/>
  <c r="E70" i="1" l="1"/>
  <c r="G71" i="1"/>
  <c r="F71" i="1"/>
  <c r="H59" i="1"/>
  <c r="C15" i="1"/>
  <c r="F15" i="1" s="1"/>
  <c r="C12" i="1"/>
  <c r="I6" i="20"/>
  <c r="F6" i="20"/>
  <c r="E6" i="20"/>
  <c r="F70" i="1" l="1"/>
  <c r="G70" i="1"/>
  <c r="I15" i="1"/>
  <c r="L15" i="1"/>
  <c r="L12" i="1"/>
  <c r="D6" i="20"/>
  <c r="M6" i="21" l="1"/>
  <c r="M7" i="21"/>
  <c r="M8" i="21"/>
  <c r="M9" i="21"/>
  <c r="M11" i="21"/>
  <c r="M4" i="21"/>
  <c r="L5" i="21"/>
  <c r="L6" i="21"/>
  <c r="L7" i="21"/>
  <c r="L8" i="21"/>
  <c r="L9" i="21"/>
  <c r="L4" i="21"/>
  <c r="J6" i="21"/>
  <c r="J7" i="21"/>
  <c r="J8" i="21"/>
  <c r="J9" i="21"/>
  <c r="J11" i="21"/>
  <c r="J4" i="21"/>
  <c r="I5" i="21"/>
  <c r="I6" i="21"/>
  <c r="I7" i="21"/>
  <c r="I8" i="21"/>
  <c r="I9" i="21"/>
  <c r="I4" i="21"/>
  <c r="G6" i="21"/>
  <c r="G7" i="21"/>
  <c r="G8" i="21"/>
  <c r="G9" i="21"/>
  <c r="G11" i="21"/>
  <c r="G4" i="21"/>
  <c r="F5" i="21"/>
  <c r="F6" i="21"/>
  <c r="F7" i="21"/>
  <c r="F8" i="21"/>
  <c r="F9" i="21"/>
  <c r="F4" i="21"/>
  <c r="N7" i="20" l="1"/>
  <c r="N8" i="20"/>
  <c r="N9" i="20"/>
  <c r="N12" i="20"/>
  <c r="N13" i="20"/>
  <c r="N14" i="20"/>
  <c r="N15" i="20"/>
  <c r="N16" i="20"/>
  <c r="N17" i="20"/>
  <c r="N18" i="20"/>
  <c r="N19" i="20"/>
  <c r="N20" i="20"/>
  <c r="N21" i="20"/>
  <c r="N22" i="20"/>
  <c r="N25" i="20"/>
  <c r="N26" i="20"/>
  <c r="N27" i="20"/>
  <c r="N28" i="20"/>
  <c r="N29" i="20"/>
  <c r="M7" i="20"/>
  <c r="M8" i="20"/>
  <c r="M9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1" i="20"/>
  <c r="M32" i="20"/>
  <c r="K7" i="20"/>
  <c r="K8" i="20"/>
  <c r="K9" i="20"/>
  <c r="K12" i="20"/>
  <c r="K13" i="20"/>
  <c r="K14" i="20"/>
  <c r="K15" i="20"/>
  <c r="K16" i="20"/>
  <c r="K17" i="20"/>
  <c r="K18" i="20"/>
  <c r="K19" i="20"/>
  <c r="K20" i="20"/>
  <c r="K21" i="20"/>
  <c r="K22" i="20"/>
  <c r="K25" i="20"/>
  <c r="K26" i="20"/>
  <c r="K27" i="20"/>
  <c r="K28" i="20"/>
  <c r="K29" i="20"/>
  <c r="J7" i="20"/>
  <c r="J8" i="20"/>
  <c r="J9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1" i="20"/>
  <c r="J32" i="20"/>
  <c r="G7" i="20"/>
  <c r="G8" i="20"/>
  <c r="G9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1" i="20"/>
  <c r="G32" i="20"/>
  <c r="H7" i="20"/>
  <c r="H8" i="20"/>
  <c r="H9" i="20"/>
  <c r="H12" i="20"/>
  <c r="H13" i="20"/>
  <c r="H14" i="20"/>
  <c r="H15" i="20"/>
  <c r="H16" i="20"/>
  <c r="H17" i="20"/>
  <c r="H18" i="20"/>
  <c r="H19" i="20"/>
  <c r="H20" i="20"/>
  <c r="H21" i="20"/>
  <c r="H22" i="20"/>
  <c r="H25" i="20"/>
  <c r="H26" i="20"/>
  <c r="H27" i="20"/>
  <c r="H28" i="20"/>
  <c r="H29" i="20"/>
  <c r="M6" i="20" l="1"/>
  <c r="J6" i="20"/>
  <c r="G6" i="20"/>
  <c r="D77" i="1"/>
  <c r="E77" i="1"/>
  <c r="H77" i="1"/>
  <c r="K77" i="1"/>
  <c r="D90" i="1"/>
  <c r="D100" i="1"/>
  <c r="D99" i="1" s="1"/>
  <c r="D68" i="1"/>
  <c r="D62" i="1"/>
  <c r="D59" i="1"/>
  <c r="D48" i="1"/>
  <c r="D44" i="1"/>
  <c r="D32" i="1"/>
  <c r="D39" i="1"/>
  <c r="D36" i="1"/>
  <c r="D19" i="1"/>
  <c r="D25" i="1"/>
  <c r="D21" i="1"/>
  <c r="D15" i="1"/>
  <c r="D89" i="1" l="1"/>
  <c r="M90" i="1"/>
  <c r="J90" i="1"/>
  <c r="D76" i="1"/>
  <c r="D73" i="1" s="1"/>
  <c r="M77" i="1"/>
  <c r="J77" i="1"/>
  <c r="F77" i="1"/>
  <c r="G77" i="1"/>
  <c r="D67" i="1"/>
  <c r="D61" i="1"/>
  <c r="D58" i="1"/>
  <c r="J59" i="1"/>
  <c r="G59" i="1"/>
  <c r="D47" i="1"/>
  <c r="M44" i="1"/>
  <c r="J44" i="1"/>
  <c r="D38" i="1"/>
  <c r="D35" i="1"/>
  <c r="D34" i="1" s="1"/>
  <c r="M21" i="1"/>
  <c r="J21" i="1"/>
  <c r="J15" i="1"/>
  <c r="M15" i="1"/>
  <c r="G15" i="1"/>
  <c r="M12" i="1"/>
  <c r="D43" i="1"/>
  <c r="K76" i="1"/>
  <c r="H76" i="1"/>
  <c r="E76" i="1"/>
  <c r="D18" i="1"/>
  <c r="D11" i="1"/>
  <c r="M89" i="1" l="1"/>
  <c r="J89" i="1"/>
  <c r="G76" i="1"/>
  <c r="F76" i="1"/>
  <c r="J76" i="1"/>
  <c r="M76" i="1"/>
  <c r="M73" i="1"/>
  <c r="J73" i="1"/>
  <c r="D66" i="1"/>
  <c r="D64" i="1" s="1"/>
  <c r="D57" i="1"/>
  <c r="D46" i="1"/>
  <c r="D42" i="1"/>
  <c r="D31" i="1"/>
  <c r="D17" i="1"/>
  <c r="D10" i="1"/>
  <c r="C100" i="1"/>
  <c r="C90" i="1"/>
  <c r="C68" i="1"/>
  <c r="C62" i="1"/>
  <c r="C59" i="1"/>
  <c r="C48" i="1"/>
  <c r="C44" i="1"/>
  <c r="C36" i="1"/>
  <c r="C39" i="1"/>
  <c r="C19" i="1"/>
  <c r="C21" i="1"/>
  <c r="C25" i="1"/>
  <c r="C11" i="1"/>
  <c r="C99" i="1" l="1"/>
  <c r="C89" i="1"/>
  <c r="L90" i="1"/>
  <c r="I90" i="1"/>
  <c r="C67" i="1"/>
  <c r="C61" i="1"/>
  <c r="C58" i="1"/>
  <c r="I59" i="1"/>
  <c r="F59" i="1"/>
  <c r="D52" i="1"/>
  <c r="C47" i="1"/>
  <c r="C43" i="1"/>
  <c r="I44" i="1"/>
  <c r="L44" i="1"/>
  <c r="D41" i="1"/>
  <c r="C38" i="1"/>
  <c r="C35" i="1"/>
  <c r="I21" i="1"/>
  <c r="L21" i="1"/>
  <c r="C10" i="1"/>
  <c r="C102" i="1"/>
  <c r="C18" i="1"/>
  <c r="K100" i="1"/>
  <c r="H100" i="1"/>
  <c r="E100" i="1"/>
  <c r="K90" i="1"/>
  <c r="H90" i="1"/>
  <c r="E90" i="1"/>
  <c r="K68" i="1"/>
  <c r="M68" i="1" s="1"/>
  <c r="H68" i="1"/>
  <c r="J68" i="1" s="1"/>
  <c r="E68" i="1"/>
  <c r="K62" i="1"/>
  <c r="M62" i="1" s="1"/>
  <c r="H62" i="1"/>
  <c r="J62" i="1" s="1"/>
  <c r="E62" i="1"/>
  <c r="K59" i="1"/>
  <c r="M59" i="1" s="1"/>
  <c r="E44" i="1"/>
  <c r="K39" i="1"/>
  <c r="M39" i="1" s="1"/>
  <c r="H39" i="1"/>
  <c r="J39" i="1" s="1"/>
  <c r="E39" i="1"/>
  <c r="K36" i="1"/>
  <c r="M36" i="1" s="1"/>
  <c r="H36" i="1"/>
  <c r="J36" i="1" s="1"/>
  <c r="E36" i="1"/>
  <c r="K32" i="1"/>
  <c r="H32" i="1"/>
  <c r="E32" i="1"/>
  <c r="K27" i="1"/>
  <c r="H27" i="1"/>
  <c r="E27" i="1"/>
  <c r="K25" i="1"/>
  <c r="M25" i="1" s="1"/>
  <c r="H25" i="1"/>
  <c r="J25" i="1" s="1"/>
  <c r="E25" i="1"/>
  <c r="K23" i="1"/>
  <c r="H23" i="1"/>
  <c r="E21" i="1"/>
  <c r="K19" i="1"/>
  <c r="M19" i="1" s="1"/>
  <c r="H19" i="1"/>
  <c r="J19" i="1" s="1"/>
  <c r="E19" i="1"/>
  <c r="H12" i="1"/>
  <c r="E12" i="1"/>
  <c r="C34" i="1" l="1"/>
  <c r="G90" i="1"/>
  <c r="F90" i="1"/>
  <c r="L89" i="1"/>
  <c r="C73" i="1"/>
  <c r="I89" i="1"/>
  <c r="L68" i="1"/>
  <c r="I68" i="1"/>
  <c r="G68" i="1"/>
  <c r="F68" i="1"/>
  <c r="C66" i="1"/>
  <c r="L62" i="1"/>
  <c r="I62" i="1"/>
  <c r="G62" i="1"/>
  <c r="F62" i="1"/>
  <c r="L59" i="1"/>
  <c r="C57" i="1"/>
  <c r="C46" i="1"/>
  <c r="C42" i="1"/>
  <c r="F44" i="1"/>
  <c r="G44" i="1"/>
  <c r="D9" i="1"/>
  <c r="D7" i="1" s="1"/>
  <c r="L39" i="1"/>
  <c r="I39" i="1"/>
  <c r="F39" i="1"/>
  <c r="G39" i="1"/>
  <c r="L36" i="1"/>
  <c r="I36" i="1"/>
  <c r="G36" i="1"/>
  <c r="F36" i="1"/>
  <c r="C31" i="1"/>
  <c r="I35" i="1"/>
  <c r="L32" i="1"/>
  <c r="M32" i="1"/>
  <c r="I32" i="1"/>
  <c r="J32" i="1"/>
  <c r="G32" i="1"/>
  <c r="F32" i="1"/>
  <c r="L25" i="1"/>
  <c r="I25" i="1"/>
  <c r="F25" i="1"/>
  <c r="G25" i="1"/>
  <c r="M23" i="1"/>
  <c r="L23" i="1"/>
  <c r="J23" i="1"/>
  <c r="I23" i="1"/>
  <c r="G21" i="1"/>
  <c r="F21" i="1"/>
  <c r="L19" i="1"/>
  <c r="I19" i="1"/>
  <c r="G19" i="1"/>
  <c r="F19" i="1"/>
  <c r="C17" i="1"/>
  <c r="I12" i="1"/>
  <c r="J12" i="1"/>
  <c r="G12" i="1"/>
  <c r="F12" i="1"/>
  <c r="E43" i="1"/>
  <c r="K58" i="1"/>
  <c r="M58" i="1" s="1"/>
  <c r="H89" i="1"/>
  <c r="K99" i="1"/>
  <c r="E38" i="1"/>
  <c r="H43" i="1"/>
  <c r="J43" i="1" s="1"/>
  <c r="K48" i="1"/>
  <c r="E61" i="1"/>
  <c r="H67" i="1"/>
  <c r="J67" i="1" s="1"/>
  <c r="K89" i="1"/>
  <c r="H48" i="1"/>
  <c r="E35" i="1"/>
  <c r="H38" i="1"/>
  <c r="J38" i="1" s="1"/>
  <c r="K43" i="1"/>
  <c r="M43" i="1" s="1"/>
  <c r="E58" i="1"/>
  <c r="H61" i="1"/>
  <c r="J61" i="1" s="1"/>
  <c r="K67" i="1"/>
  <c r="M67" i="1" s="1"/>
  <c r="K35" i="1"/>
  <c r="M35" i="1" s="1"/>
  <c r="E67" i="1"/>
  <c r="H35" i="1"/>
  <c r="J35" i="1" s="1"/>
  <c r="K38" i="1"/>
  <c r="M38" i="1" s="1"/>
  <c r="E48" i="1"/>
  <c r="H58" i="1"/>
  <c r="J58" i="1" s="1"/>
  <c r="K61" i="1"/>
  <c r="M61" i="1" s="1"/>
  <c r="E89" i="1"/>
  <c r="H99" i="1"/>
  <c r="I102" i="1"/>
  <c r="H11" i="1"/>
  <c r="E73" i="1"/>
  <c r="E11" i="1"/>
  <c r="K18" i="1"/>
  <c r="M18" i="1" s="1"/>
  <c r="K11" i="1"/>
  <c r="E18" i="1"/>
  <c r="H18" i="1"/>
  <c r="J18" i="1" s="1"/>
  <c r="I61" i="1" l="1"/>
  <c r="I58" i="1"/>
  <c r="I38" i="1"/>
  <c r="I73" i="1"/>
  <c r="L73" i="1"/>
  <c r="C65" i="1"/>
  <c r="C64" i="1" s="1"/>
  <c r="G89" i="1"/>
  <c r="F89" i="1"/>
  <c r="F73" i="1"/>
  <c r="G73" i="1"/>
  <c r="L67" i="1"/>
  <c r="I67" i="1"/>
  <c r="G67" i="1"/>
  <c r="F67" i="1"/>
  <c r="L61" i="1"/>
  <c r="G61" i="1"/>
  <c r="F61" i="1"/>
  <c r="L58" i="1"/>
  <c r="C52" i="1"/>
  <c r="G58" i="1"/>
  <c r="F58" i="1"/>
  <c r="M48" i="1"/>
  <c r="L48" i="1"/>
  <c r="J48" i="1"/>
  <c r="I48" i="1"/>
  <c r="F48" i="1"/>
  <c r="G48" i="1"/>
  <c r="L43" i="1"/>
  <c r="I43" i="1"/>
  <c r="F43" i="1"/>
  <c r="G43" i="1"/>
  <c r="C41" i="1"/>
  <c r="C9" i="1" s="1"/>
  <c r="L38" i="1"/>
  <c r="G38" i="1"/>
  <c r="F38" i="1"/>
  <c r="L35" i="1"/>
  <c r="G35" i="1"/>
  <c r="F35" i="1"/>
  <c r="E34" i="1"/>
  <c r="L18" i="1"/>
  <c r="I18" i="1"/>
  <c r="F18" i="1"/>
  <c r="G18" i="1"/>
  <c r="M11" i="1"/>
  <c r="L11" i="1"/>
  <c r="J11" i="1"/>
  <c r="I11" i="1"/>
  <c r="F11" i="1"/>
  <c r="G11" i="1"/>
  <c r="H34" i="1"/>
  <c r="K34" i="1"/>
  <c r="K31" i="1" s="1"/>
  <c r="K95" i="1"/>
  <c r="M95" i="1" s="1"/>
  <c r="H57" i="1"/>
  <c r="J57" i="1" s="1"/>
  <c r="E66" i="1"/>
  <c r="E95" i="1"/>
  <c r="K42" i="1"/>
  <c r="M42" i="1" s="1"/>
  <c r="E42" i="1"/>
  <c r="K10" i="1"/>
  <c r="H95" i="1"/>
  <c r="J95" i="1" s="1"/>
  <c r="E47" i="1"/>
  <c r="E31" i="1"/>
  <c r="E57" i="1"/>
  <c r="H47" i="1"/>
  <c r="H66" i="1"/>
  <c r="K57" i="1"/>
  <c r="M57" i="1" s="1"/>
  <c r="E10" i="1"/>
  <c r="K66" i="1"/>
  <c r="K47" i="1"/>
  <c r="H17" i="1"/>
  <c r="J17" i="1" s="1"/>
  <c r="H10" i="1"/>
  <c r="E17" i="1"/>
  <c r="K17" i="1"/>
  <c r="M17" i="1" s="1"/>
  <c r="K73" i="1"/>
  <c r="H42" i="1"/>
  <c r="J42" i="1" s="1"/>
  <c r="H73" i="1"/>
  <c r="C7" i="1" l="1"/>
  <c r="L42" i="1"/>
  <c r="L95" i="1"/>
  <c r="I95" i="1"/>
  <c r="F95" i="1"/>
  <c r="G95" i="1"/>
  <c r="E65" i="1"/>
  <c r="F66" i="1"/>
  <c r="G66" i="1"/>
  <c r="L57" i="1"/>
  <c r="I57" i="1"/>
  <c r="E52" i="1"/>
  <c r="G52" i="1" s="1"/>
  <c r="G57" i="1"/>
  <c r="F57" i="1"/>
  <c r="M47" i="1"/>
  <c r="L47" i="1"/>
  <c r="J47" i="1"/>
  <c r="I47" i="1"/>
  <c r="F47" i="1"/>
  <c r="G47" i="1"/>
  <c r="I42" i="1"/>
  <c r="G42" i="1"/>
  <c r="F42" i="1"/>
  <c r="M34" i="1"/>
  <c r="L34" i="1"/>
  <c r="J34" i="1"/>
  <c r="I34" i="1"/>
  <c r="H31" i="1"/>
  <c r="I31" i="1" s="1"/>
  <c r="G34" i="1"/>
  <c r="F34" i="1"/>
  <c r="M31" i="1"/>
  <c r="L31" i="1"/>
  <c r="G31" i="1"/>
  <c r="F31" i="1"/>
  <c r="L17" i="1"/>
  <c r="I17" i="1"/>
  <c r="G17" i="1"/>
  <c r="F17" i="1"/>
  <c r="M10" i="1"/>
  <c r="L10" i="1"/>
  <c r="J10" i="1"/>
  <c r="I10" i="1"/>
  <c r="F10" i="1"/>
  <c r="G10" i="1"/>
  <c r="L66" i="1"/>
  <c r="M66" i="1"/>
  <c r="I66" i="1"/>
  <c r="J66" i="1"/>
  <c r="K52" i="1"/>
  <c r="M52" i="1" s="1"/>
  <c r="H46" i="1"/>
  <c r="K46" i="1"/>
  <c r="E46" i="1"/>
  <c r="K41" i="1"/>
  <c r="M41" i="1" s="1"/>
  <c r="H52" i="1"/>
  <c r="J52" i="1" s="1"/>
  <c r="K65" i="1"/>
  <c r="H65" i="1"/>
  <c r="E41" i="1"/>
  <c r="H41" i="1"/>
  <c r="J41" i="1" s="1"/>
  <c r="F52" i="1" l="1"/>
  <c r="F65" i="1"/>
  <c r="G65" i="1"/>
  <c r="L52" i="1"/>
  <c r="I52" i="1"/>
  <c r="M46" i="1"/>
  <c r="L46" i="1"/>
  <c r="J46" i="1"/>
  <c r="I46" i="1"/>
  <c r="G46" i="1"/>
  <c r="F46" i="1"/>
  <c r="L41" i="1"/>
  <c r="I41" i="1"/>
  <c r="G41" i="1"/>
  <c r="F41" i="1"/>
  <c r="J31" i="1"/>
  <c r="M65" i="1"/>
  <c r="L65" i="1"/>
  <c r="J65" i="1"/>
  <c r="I65" i="1"/>
  <c r="E9" i="1"/>
  <c r="G9" i="1" s="1"/>
  <c r="K64" i="1"/>
  <c r="H9" i="1"/>
  <c r="H64" i="1"/>
  <c r="K9" i="1"/>
  <c r="E64" i="1"/>
  <c r="F64" i="1" l="1"/>
  <c r="G64" i="1"/>
  <c r="M64" i="1"/>
  <c r="L64" i="1"/>
  <c r="I64" i="1"/>
  <c r="J64" i="1"/>
  <c r="F9" i="1"/>
  <c r="K7" i="1"/>
  <c r="L9" i="1"/>
  <c r="M9" i="1"/>
  <c r="H7" i="1"/>
  <c r="J9" i="1"/>
  <c r="I9" i="1"/>
  <c r="E7" i="1"/>
  <c r="L7" i="1" l="1"/>
  <c r="M7" i="1"/>
  <c r="J7" i="1"/>
  <c r="I7" i="1"/>
  <c r="F7" i="1"/>
  <c r="G7" i="1"/>
  <c r="K6" i="20"/>
  <c r="H6" i="20"/>
  <c r="N6" i="20"/>
</calcChain>
</file>

<file path=xl/sharedStrings.xml><?xml version="1.0" encoding="utf-8"?>
<sst xmlns="http://schemas.openxmlformats.org/spreadsheetml/2006/main" count="329" uniqueCount="253">
  <si>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</si>
  <si>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</si>
  <si>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</si>
  <si>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</si>
  <si>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</si>
  <si>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</si>
  <si>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Прочие неналоговые доходы</t>
  </si>
  <si>
    <t>182 1 01 02010 01 0000 110</t>
  </si>
  <si>
    <t>182 1 01 02030 01 0000 110</t>
  </si>
  <si>
    <t>Наименование</t>
  </si>
  <si>
    <t>182 1 06 06033 13 0000 110</t>
  </si>
  <si>
    <t>182 1 06 06043 13 0000 110</t>
  </si>
  <si>
    <t>100 1 03 02240 01 0000 110</t>
  </si>
  <si>
    <t>Прочие доходы от оказания платных услуг (работ) получателями средств бюджетов городских поселений</t>
  </si>
  <si>
    <t>Код дохода по бюджетной классификации</t>
  </si>
  <si>
    <t>показателя</t>
  </si>
  <si>
    <t>х</t>
  </si>
  <si>
    <t>Доходы бюджета - ИТОГО</t>
  </si>
  <si>
    <t xml:space="preserve">в том числе: </t>
  </si>
  <si>
    <t xml:space="preserve"> 000 1 00 00000 00 0000 000</t>
  </si>
  <si>
    <t xml:space="preserve"> НАЛОГОВЫЕ И НЕНАЛОГОВЫЕ ДОХОДЫ</t>
  </si>
  <si>
    <t xml:space="preserve"> 000 1 01 00000 00 0000 000</t>
  </si>
  <si>
    <t xml:space="preserve">  НАЛОГИ НА ПРИБЫЛЬ, ДОХОДЫ</t>
  </si>
  <si>
    <t xml:space="preserve"> 000 1 01 02000 01 0000 110</t>
  </si>
  <si>
    <t xml:space="preserve">  Налог на доходы физических лиц</t>
  </si>
  <si>
    <t xml:space="preserve"> 000 1 01 02010 01 0000 110</t>
  </si>
  <si>
    <t xml:space="preserve"> 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</si>
  <si>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</si>
  <si>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</si>
  <si>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000 1 03 00000 00 0000 000</t>
  </si>
  <si>
    <t xml:space="preserve"> НАЛОГИ НА ТОВАРЫ (РАБОТЫ, УСЛУГИ), РЕАЛИЗУЕМЫЕ НА ТЕРРИТОРИИ РОССИЙСКОЙ ФЕДЕРАЦИИ</t>
  </si>
  <si>
    <t xml:space="preserve"> 000 1 03 02000 01 0000 110</t>
  </si>
  <si>
    <t xml:space="preserve"> Акцизы по подакцизным товарам (продукции), производимым на территории Российской Федерации</t>
  </si>
  <si>
    <t>000 1 03 02230 00 0000 110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</si>
  <si>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</si>
  <si>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100 1 03 02230 01 0000 110</t>
  </si>
  <si>
    <t>000 1 03 02240 00 0000 110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</si>
  <si>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</si>
  <si>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000 1 03 02250 00 0000 11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</si>
  <si>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</si>
  <si>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100 1 03 02250 01 0000 110</t>
  </si>
  <si>
    <t>000 1 03 02260 00 0000 110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</si>
  <si>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</si>
  <si>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100 1 03 02260 01 0000 110</t>
  </si>
  <si>
    <t xml:space="preserve"> 000 1 05 00000 00 0000 000</t>
  </si>
  <si>
    <t>НАЛОГИ НА СОВОКУПНЫЙ ДОХОД</t>
  </si>
  <si>
    <t xml:space="preserve"> 000 1 06 00000 00 0000 000</t>
  </si>
  <si>
    <t>НАЛОГИ НА ИМУЩЕСТВО</t>
  </si>
  <si>
    <t xml:space="preserve"> 000 1 06 01000 00 0000 110</t>
  </si>
  <si>
    <t xml:space="preserve"> 000 1 06 01030 13 0000 110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</si>
  <si>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</si>
  <si>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000 1 06 06000 00 0000 110</t>
  </si>
  <si>
    <t>Земельный налог</t>
  </si>
  <si>
    <t xml:space="preserve"> 000 1 06 06030 00 0000 110</t>
  </si>
  <si>
    <t xml:space="preserve"> Земельный налог с организаций</t>
  </si>
  <si>
    <t xml:space="preserve"> 000 1 06 06033 13 0000 110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</si>
  <si>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</si>
  <si>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налог, взимаемый по ставкам установленным в соответствии с подпунктом 1 пункта 1 ст. 394 НК РФ и применяемым к объектам налогообложения, расположенным в границах   поселения</t>
  </si>
  <si>
    <t xml:space="preserve"> 000 1 06 06040 00 0000 110</t>
  </si>
  <si>
    <t xml:space="preserve"> Земельный налог с физических лиц</t>
  </si>
  <si>
    <t xml:space="preserve"> 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</si>
  <si>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</si>
  <si>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Земельный налог, взимаемый по ставкам установленным в соответствии с подпунктом 2 пункта 1 ст. 394 НК РФ и применяемым к объектам налогообложения, расположенным в границах   поселения </t>
  </si>
  <si>
    <t xml:space="preserve"> 000 1 11 00000 00 0000 000</t>
  </si>
  <si>
    <t>ДОХОДЫ ОТ ИСПОЛЬЗОВАНИЯ ИМУЩЕСТВА, НАХОДЯЩЕГОСЯ В ГОСУДАРСТВЕННОЙ И МУНИЦИПАЛЬНОЙ СОБСТВЕННОСТИ</t>
  </si>
  <si>
    <t xml:space="preserve"> 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</si>
  <si>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</si>
  <si>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</si>
  <si>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</si>
  <si>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000 1 11 05013 13 0000 120</t>
  </si>
  <si>
    <t xml:space="preserve"> 015 1 11 05013 13 0000 120</t>
  </si>
  <si>
    <t xml:space="preserve"> 000 1 13 00000 00 0000 000</t>
  </si>
  <si>
    <t>ДОХОДЫ ОТ ОКАЗАНИЯ ПЛАТНЫХ УСЛУГ (РАБОТ) И КОМПЕНСАЦИИ ЗАТРАТ ГОСУДАРСТВА</t>
  </si>
  <si>
    <t xml:space="preserve"> 000 1 13 01000 00 0000 130</t>
  </si>
  <si>
    <t>Доходы от оказания платных услуг (работ)</t>
  </si>
  <si>
    <t xml:space="preserve"> 000 1 13 01990 00 0000 130</t>
  </si>
  <si>
    <t>Прочие доходы от оказания платных услуг (работ)</t>
  </si>
  <si>
    <t xml:space="preserve"> 000 1 13 01995 13 0000 130</t>
  </si>
  <si>
    <t>015 1 13 01995 13 0001 130</t>
  </si>
  <si>
    <t>Прочие доходы от оказания платных услуг (работ) получателями средств бюджетов городских поселений (Управлением муниципального хозяйства бюджета Пестяковского городского поселения)</t>
  </si>
  <si>
    <t>015 1 13 01995 13 0002 130</t>
  </si>
  <si>
    <t>Прочие доходы от оказания платных услуг (работ) получателями средств бюджетов городских поселений  (МУ «Дома культуры», МУ «Библиотека», МУ «Дом ремесел» бюджета Пестяковского городского поселения)</t>
  </si>
  <si>
    <t xml:space="preserve"> 000 1 14 00000 00 0000 000</t>
  </si>
  <si>
    <t>ДОХОДЫ ОТ ПРОДАЖИ МАТЕРИАЛЬНЫХ И НЕМАТЕРИАЛЬНЫХ АКТИВОВ</t>
  </si>
  <si>
    <t xml:space="preserve"> 000 1 14 06000 00 0000 430</t>
  </si>
  <si>
    <t>Доходы от продажи земельных участков, находящихся в государственной и муниципальной собственности</t>
  </si>
  <si>
    <t xml:space="preserve"> 000 1 14 06010 00 0000 430</t>
  </si>
  <si>
    <t>Доходы от продажи земельных участков, государственная собственность на которые не разграничена</t>
  </si>
  <si>
    <t xml:space="preserve"> 000 1 14 06013 13 0000 430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</si>
  <si>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</si>
  <si>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015 1 14 06013 13 0000 430</t>
  </si>
  <si>
    <t xml:space="preserve"> 000 1 17 00000 00 0000 000</t>
  </si>
  <si>
    <t>ПРОЧИЕ НЕНАЛОГОВЫЕ ДОХОДЫ</t>
  </si>
  <si>
    <t xml:space="preserve"> 000 1 17 05000 00 0000 180</t>
  </si>
  <si>
    <t xml:space="preserve"> 015 1 17 05050 13 0000 180</t>
  </si>
  <si>
    <t xml:space="preserve"> 000 2 00 00000 00 0000 000</t>
  </si>
  <si>
    <t>БЕЗВОЗМЕЗДНЫЕ ПОСТУПЛЕНИЯ</t>
  </si>
  <si>
    <t xml:space="preserve"> 000 2 02 00000 00 0000 000</t>
  </si>
  <si>
    <t>БЕЗВОЗМЕЗДНЫЕ ПОСТУПЛЕНИЯ ОТ ДРУГИХ БЮДЖЕТОВ БЮДЖЕТНОЙ СИСТЕМЫ РОССИЙСКОЙ ФЕДЕРАЦИИ</t>
  </si>
  <si>
    <t xml:space="preserve"> 000 202 10000 00 0000 151</t>
  </si>
  <si>
    <t>Дотации бюджетам бюджетной системы Российской Федерации</t>
  </si>
  <si>
    <t xml:space="preserve"> 000 2 02 15001 00 0000 151</t>
  </si>
  <si>
    <t>Дотации на выравнивание бюджетной обеспеченности</t>
  </si>
  <si>
    <t xml:space="preserve"> 000 2 02 15001 13 0000 151</t>
  </si>
  <si>
    <t>015 2 02 15001 13 0000 151</t>
  </si>
  <si>
    <t>000 202 20000 00 0000 151</t>
  </si>
  <si>
    <t>Субсидии бюджетам бюджетной системы Российской Федерации (межбюджетные субсидии)</t>
  </si>
  <si>
    <t>Прочие субсидии</t>
  </si>
  <si>
    <t xml:space="preserve">Прочие субсидии бюджетам городских поселений </t>
  </si>
  <si>
    <t xml:space="preserve">Субвенции бюджетам бюджетной системы Российской Федерации </t>
  </si>
  <si>
    <t>Субвенции бюджетам городских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</si>
  <si>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 классификации доходов бюджетов
</t>
  </si>
  <si>
    <t xml:space="preserve">Субвенции бюджетам городских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</si>
  <si>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Субсидия бюджетам городских поселений на поддержку отрасли культуры
</t>
  </si>
  <si>
    <t>000 2 02 25519 00 0000 151</t>
  </si>
  <si>
    <t xml:space="preserve">Субсидия бюджетам на поддержку отрасли культуры
</t>
  </si>
  <si>
    <t>015 2 02 25519 13 0000 151</t>
  </si>
  <si>
    <t>00</t>
  </si>
  <si>
    <t>Документ, учреждение</t>
  </si>
  <si>
    <t>Разд.</t>
  </si>
  <si>
    <t>Подр.</t>
  </si>
  <si>
    <t xml:space="preserve">  Администрация Пестяковского муниципального района Ивановской области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</si>
  <si>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</si>
  <si>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</si>
  <si>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</si>
  <si>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</si>
  <si>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</si>
  <si>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</si>
  <si>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</si>
  <si>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</si>
  <si>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</si>
  <si>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</si>
  <si>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</si>
  <si>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</si>
  <si>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</si>
  <si>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</si>
  <si>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</si>
  <si>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  Молодежная политика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</si>
  <si>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</si>
  <si>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</si>
  <si>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</si>
  <si>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</si>
  <si>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</si>
  <si>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детства</t>
  </si>
  <si>
    <t>отчет</t>
  </si>
  <si>
    <t>оценка</t>
  </si>
  <si>
    <t>в сравнении</t>
  </si>
  <si>
    <t xml:space="preserve"> 000 2 02 03000 00 0000 151</t>
  </si>
  <si>
    <t>Субвенции бюджетам бюджетной системы Российской Федерации</t>
  </si>
  <si>
    <t xml:space="preserve"> 000 2 02 03007 00 0000 151</t>
  </si>
  <si>
    <t xml:space="preserve"> 000 2 02 03007 13 0000 151</t>
  </si>
  <si>
    <t>Субвенции бюджетам  на составление (изменение) списков кондидатов в присяжные заседатели федеральных судов общей юрисдикции в Российской Федерации</t>
  </si>
  <si>
    <t>Субвенции бюджетам  городских поселений на составление (изменение) списков кондидатов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</si>
  <si>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</si>
  <si>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городских поселений на компликтование книжных фондов библиотек муниципальных образований</t>
  </si>
  <si>
    <t>000 2 02 04025 00 0000 151</t>
  </si>
  <si>
    <t>000 2 02 04025 13 000151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</si>
  <si>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</si>
  <si>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</si>
  <si>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000 2 02 04999 13 0000 151</t>
  </si>
  <si>
    <t>000 2 02 04999 00 0000 151</t>
  </si>
  <si>
    <t>000 1 01 02020 01 0000 110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</si>
  <si>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 натариусов,    занимающихся частной практикой, адвокатов, учредивших адвокатские кабинеты и других лиц, занимающихся частной практикой в   соответствии со статьями 227 Налогового кодекса Российской Федерации</t>
  </si>
  <si>
    <t>Межбюджетные трансферты, передаваемые бюджетам  на компликтование книжных фондов библиотек муниципальных образований и государственных библиотек городов Москвы и Санкт-Петербурга</t>
  </si>
  <si>
    <t>000 2 02 04000 00 0000 151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</si>
  <si>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подъездов к дворовым территориям многоквартирных домов населенных пунктов</t>
  </si>
  <si>
    <t>Субсидии бюджетам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подъездов к дворовым территориям многоквартирных домов населенных пунктов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</si>
  <si>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</si>
  <si>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</si>
  <si>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обеспечение развития и укрепления материально- 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</si>
  <si>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городских поселений на обеспечение развития и укрепления материально- 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</si>
  <si>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000 20220216000000151</t>
  </si>
  <si>
    <t>000 20220216130000151</t>
  </si>
  <si>
    <t>план</t>
  </si>
  <si>
    <t>01</t>
  </si>
  <si>
    <t>02</t>
  </si>
  <si>
    <t>План на 2020 год</t>
  </si>
  <si>
    <t>03</t>
  </si>
  <si>
    <t>04</t>
  </si>
  <si>
    <t>05</t>
  </si>
  <si>
    <t>09</t>
  </si>
  <si>
    <t>07</t>
  </si>
  <si>
    <t>08</t>
  </si>
  <si>
    <t xml:space="preserve">    Муниципальная программа "Комплексное развитие систем коммунальной инфраструктуры Пестяковского городского  поселения"</t>
  </si>
  <si>
    <t>0100000000</t>
  </si>
  <si>
    <t xml:space="preserve">    Муниципальная программа " Развитие молодежной политики, спорта, Физической культуры в Пестяковском городском поселении"</t>
  </si>
  <si>
    <t>0200000000</t>
  </si>
  <si>
    <t xml:space="preserve">    Муниципальная программа " Развитие культуры на территории Пестяковского городского поселения"</t>
  </si>
  <si>
    <t>0300000000</t>
  </si>
  <si>
    <t xml:space="preserve">    Муниципальная программа "Обеспечение безопасности жизнедеятельности</t>
  </si>
  <si>
    <t>0400000000</t>
  </si>
  <si>
    <t xml:space="preserve">    Муниципальная программа " 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</si>
  <si>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</si>
  <si>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Муниципальная программа "Организация деятельности органов местного самоуправления Пестяковского городского поселения на решение вопросов местного значения"</t>
  </si>
  <si>
    <t>0600000000</t>
  </si>
  <si>
    <t>ВСЕГО РАСХОДОВ:</t>
  </si>
  <si>
    <t>ФИЗИЧЕСКАЯ КУЛЬТУРА И СПОРТ</t>
  </si>
  <si>
    <t xml:space="preserve">      Физическая культура</t>
  </si>
  <si>
    <t xml:space="preserve">       Судебная система</t>
  </si>
  <si>
    <t xml:space="preserve"> Муниципальная программа "Забота и внимание на территории Пестяковского городского поселения"</t>
  </si>
  <si>
    <t>Сведения о доходах бюджета по видам доходов на очередной финансовый год и плановый период в сравнении с ожидаемым исполнением за текущий финансовый год (оценка) и финансовый год (отчет)</t>
  </si>
  <si>
    <t>Сведения о расходах бюджета по разделам и подразделам классификации расходов на очередной финансовый год и плановый период в сравнении с ожидаемым исполнением за текущий финансовый год (оценка) и финансовый год (отчет)</t>
  </si>
  <si>
    <t>Цел. статья</t>
  </si>
  <si>
    <t>Сведения о расходах бюджета по муниципальным программам на очередной финансовый год и плановый период в сравнении с ожидаемым исполнением за текущий финансовый год (оценка) и финансовый год (отчет)</t>
  </si>
  <si>
    <t>План на 2021 год</t>
  </si>
  <si>
    <t xml:space="preserve"> 000 2 02 15002 00 0000 151</t>
  </si>
  <si>
    <t xml:space="preserve"> 000 2 02 15002 13 0000 151</t>
  </si>
  <si>
    <t>015 2 02 15002 13 0000 151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</si>
  <si>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</si>
  <si>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</si>
  <si>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Доходы от реализации иного имущества, находящегося в собственности городских поселений (за исключением имущества муниципальных бюджетов и автономных учреждений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</si>
  <si>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государственной и муниципальной собственности (за исключением имущества муниципальных бюджетов и автономных учреждений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</si>
  <si>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000 114 02000 00 0000 410</t>
  </si>
  <si>
    <t>000 114 02050 13 0000 410</t>
  </si>
  <si>
    <t>000 114 02053 13 0000 410</t>
  </si>
  <si>
    <t>Субвенции бюджетам городских поселений на осуществление полномоций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</si>
  <si>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полномоций по составлению (изменению) списков кандидатов в присяжные заседатели федеральных судов общей юрисдикции в Российской Федерации</t>
  </si>
  <si>
    <t>015 2 02 35120 13 0000 150</t>
  </si>
  <si>
    <t xml:space="preserve"> 015 2 02 29999 13 0000 150</t>
  </si>
  <si>
    <t xml:space="preserve"> 000 2 02 29999 13 0000 150</t>
  </si>
  <si>
    <t xml:space="preserve"> 000 2 02 29999 00 0000 150</t>
  </si>
  <si>
    <t>000 202 30000 00 0000 150</t>
  </si>
  <si>
    <t xml:space="preserve"> 000 2 02 35082 00 0000 150</t>
  </si>
  <si>
    <t xml:space="preserve"> 000 2 02 35082 13 0000 150</t>
  </si>
  <si>
    <t>000 2 02 35120 13 0000 150</t>
  </si>
  <si>
    <t>000 2 02 35120 00 0000 150</t>
  </si>
  <si>
    <t>015 114 02053 13 0000 410</t>
  </si>
  <si>
    <t>015 2 02 25555 13 0000 151</t>
  </si>
  <si>
    <t>000 2 02 25555 00 0000 151</t>
  </si>
  <si>
    <t>015 2 02 25558 13 0000 151</t>
  </si>
  <si>
    <t>000 2 02 25558 00 0000 151</t>
  </si>
  <si>
    <t xml:space="preserve"> 015 2 02 35082 13 0000 151</t>
  </si>
  <si>
    <t xml:space="preserve">000 2 02 25519 13 0000 151
</t>
  </si>
  <si>
    <t>2020 год</t>
  </si>
  <si>
    <t>к отчету 2018</t>
  </si>
  <si>
    <t>к оценке 2019</t>
  </si>
  <si>
    <t xml:space="preserve">2021 год </t>
  </si>
  <si>
    <t>2022 год</t>
  </si>
  <si>
    <t>отчет 2018</t>
  </si>
  <si>
    <t>оценка 2019</t>
  </si>
  <si>
    <t>в сравнеии к отчету 2018</t>
  </si>
  <si>
    <t>в сравнеии к оценке 2019</t>
  </si>
  <si>
    <t>План на 2022год</t>
  </si>
  <si>
    <t>План на 2022 год</t>
  </si>
  <si>
    <t xml:space="preserve"> Обеспечение проведения выборов и референдумов</t>
  </si>
  <si>
    <t>Единый сельскохозяйственный налог</t>
  </si>
  <si>
    <t>182 105 030010 01 0000 110</t>
  </si>
  <si>
    <t>000 105 030010 01 0000 110</t>
  </si>
  <si>
    <t>Возврат прочих остатков субсидий, субвенций и иных межбюджетных, трансфертов, имеющих целевое назначение, прошлых лет из бюджетов городских поселений</t>
  </si>
  <si>
    <t xml:space="preserve">Возврат прочих остатков субсидий, субвенций и иных межбюджетных, трансфертов, имеющих целевое назначение, прошлых лет </t>
  </si>
  <si>
    <t xml:space="preserve">  000 2 1 9 60000 00 0000 000</t>
  </si>
  <si>
    <t xml:space="preserve">  000 2 1 9 60010 13 0000 150</t>
  </si>
  <si>
    <t xml:space="preserve">   015 2 1 9 60010 13 0000 150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</si>
</sst>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C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1" fillId="0" borderId="0"/>
    <xf numFmtId="0" fontId="16" fillId="0" borderId="0">
      <alignment horizontal="center"/>
    </xf>
    <xf numFmtId="0" fontId="17" fillId="0" borderId="6">
      <alignment horizontal="center" vertical="center" wrapText="1"/>
    </xf>
    <xf numFmtId="0" fontId="18" fillId="0" borderId="6">
      <alignment vertical="top" wrapText="1"/>
    </xf>
    <xf numFmtId="49" fontId="17" fillId="0" borderId="6">
      <alignment horizontal="center" vertical="top" shrinkToFit="1"/>
    </xf>
    <xf numFmtId="4" fontId="18" fillId="4" borderId="6">
      <alignment horizontal="right" vertical="top" shrinkToFit="1"/>
    </xf>
    <xf numFmtId="4" fontId="18" fillId="5" borderId="6">
      <alignment horizontal="right" vertical="top" shrinkToFit="1"/>
    </xf>
    <xf numFmtId="0" fontId="18" fillId="0" borderId="7">
      <alignment horizontal="right"/>
    </xf>
    <xf numFmtId="4" fontId="18" fillId="4" borderId="7">
      <alignment horizontal="right" vertical="top" shrinkToFit="1"/>
    </xf>
    <xf numFmtId="4" fontId="18" fillId="5" borderId="7">
      <alignment horizontal="right" vertical="top" shrinkToFit="1"/>
    </xf>
    <xf numFmtId="0" fontId="17" fillId="0" borderId="0">
      <alignment horizontal="right"/>
    </xf>
    <xf numFmtId="9" fontId="19" fillId="0" borderId="0" applyFont="0" applyFill="0" applyBorder="0" applyAlignment="0" applyProtection="0"/>
    <xf numFmtId="0" fontId="18" fillId="0" borderId="6">
      <alignment vertical="top" wrapText="1"/>
    </xf>
    <xf numFmtId="49" fontId="17" fillId="0" borderId="6">
      <alignment horizontal="center" vertical="top" shrinkToFit="1"/>
    </xf>
    <xf numFmtId="4" fontId="18" fillId="5" borderId="6">
      <alignment horizontal="right" vertical="top" shrinkToFit="1"/>
    </xf>
    <xf numFmtId="10" fontId="18" fillId="5" borderId="6">
      <alignment horizontal="right" vertical="top" shrinkToFit="1"/>
    </xf>
    <xf numFmtId="10" fontId="18" fillId="6" borderId="6">
      <alignment horizontal="right" vertical="top" shrinkToFit="1"/>
    </xf>
    <xf numFmtId="4" fontId="18" fillId="5" borderId="6">
      <alignment horizontal="right" vertical="top" shrinkToFit="1"/>
    </xf>
    <xf numFmtId="4" fontId="18" fillId="4" borderId="7">
      <alignment horizontal="right" vertical="top" shrinkToFit="1"/>
    </xf>
  </cellStyleXfs>
  <cellXfs count="144">
    <xf numFmtId="0" fontId="0" fillId="0" borderId="0" xfId="0"/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8" fillId="3" borderId="3" xfId="0" applyFont="1" applyFill="1" applyBorder="1"/>
    <xf numFmtId="0" fontId="6" fillId="3" borderId="2" xfId="0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/>
    <xf numFmtId="0" fontId="13" fillId="0" borderId="1" xfId="0" applyFont="1" applyBorder="1"/>
    <xf numFmtId="49" fontId="5" fillId="0" borderId="1" xfId="0" applyNumberFormat="1" applyFont="1" applyBorder="1" applyAlignment="1">
      <alignment horizontal="left"/>
    </xf>
    <xf numFmtId="2" fontId="13" fillId="0" borderId="1" xfId="0" applyNumberFormat="1" applyFont="1" applyBorder="1"/>
    <xf numFmtId="49" fontId="5" fillId="0" borderId="1" xfId="0" applyNumberFormat="1" applyFont="1" applyBorder="1" applyAlignment="1">
      <alignment wrapText="1"/>
    </xf>
    <xf numFmtId="49" fontId="21" fillId="0" borderId="1" xfId="0" applyNumberFormat="1" applyFont="1" applyBorder="1"/>
    <xf numFmtId="0" fontId="21" fillId="3" borderId="1" xfId="0" applyFont="1" applyFill="1" applyBorder="1" applyAlignment="1">
      <alignment vertical="center" wrapText="1"/>
    </xf>
    <xf numFmtId="2" fontId="22" fillId="0" borderId="1" xfId="0" applyNumberFormat="1" applyFont="1" applyBorder="1"/>
    <xf numFmtId="0" fontId="20" fillId="0" borderId="0" xfId="0" applyFont="1"/>
    <xf numFmtId="49" fontId="21" fillId="0" borderId="1" xfId="0" applyNumberFormat="1" applyFont="1" applyBorder="1" applyAlignment="1">
      <alignment vertical="center"/>
    </xf>
    <xf numFmtId="2" fontId="21" fillId="3" borderId="1" xfId="0" applyNumberFormat="1" applyFont="1" applyFill="1" applyBorder="1" applyAlignment="1">
      <alignment vertical="center" wrapText="1"/>
    </xf>
    <xf numFmtId="2" fontId="5" fillId="0" borderId="1" xfId="0" applyNumberFormat="1" applyFont="1" applyBorder="1"/>
    <xf numFmtId="49" fontId="5" fillId="3" borderId="1" xfId="0" applyNumberFormat="1" applyFont="1" applyFill="1" applyBorder="1" applyAlignment="1">
      <alignment vertical="center"/>
    </xf>
    <xf numFmtId="9" fontId="15" fillId="3" borderId="5" xfId="12" applyFont="1" applyFill="1" applyBorder="1" applyAlignment="1">
      <alignment horizontal="center" vertical="center"/>
    </xf>
    <xf numFmtId="9" fontId="15" fillId="3" borderId="2" xfId="12" applyFont="1" applyFill="1" applyBorder="1" applyAlignment="1">
      <alignment horizontal="center" vertical="center"/>
    </xf>
    <xf numFmtId="9" fontId="15" fillId="3" borderId="1" xfId="12" applyFont="1" applyFill="1" applyBorder="1" applyAlignment="1">
      <alignment horizontal="center" vertical="center"/>
    </xf>
    <xf numFmtId="0" fontId="17" fillId="0" borderId="0" xfId="11" applyNumberFormat="1" applyFont="1" applyAlignment="1" applyProtection="1"/>
    <xf numFmtId="0" fontId="0" fillId="3" borderId="0" xfId="0" applyFill="1"/>
    <xf numFmtId="0" fontId="24" fillId="0" borderId="0" xfId="0" applyFont="1"/>
    <xf numFmtId="9" fontId="15" fillId="2" borderId="0" xfId="12" applyFont="1" applyFill="1" applyBorder="1" applyAlignment="1">
      <alignment horizontal="center"/>
    </xf>
    <xf numFmtId="0" fontId="24" fillId="0" borderId="0" xfId="0" applyFont="1" applyBorder="1"/>
    <xf numFmtId="0" fontId="15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3" borderId="0" xfId="0" applyFont="1" applyFill="1"/>
    <xf numFmtId="4" fontId="21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/>
    <xf numFmtId="0" fontId="20" fillId="8" borderId="1" xfId="0" applyFont="1" applyFill="1" applyBorder="1"/>
    <xf numFmtId="0" fontId="5" fillId="8" borderId="1" xfId="0" applyFont="1" applyFill="1" applyBorder="1"/>
    <xf numFmtId="4" fontId="6" fillId="3" borderId="2" xfId="0" applyNumberFormat="1" applyFont="1" applyFill="1" applyBorder="1" applyAlignment="1">
      <alignment vertical="center" wrapText="1"/>
    </xf>
    <xf numFmtId="2" fontId="21" fillId="7" borderId="1" xfId="0" applyNumberFormat="1" applyFont="1" applyFill="1" applyBorder="1" applyAlignment="1">
      <alignment vertical="center" wrapText="1"/>
    </xf>
    <xf numFmtId="2" fontId="13" fillId="7" borderId="1" xfId="0" applyNumberFormat="1" applyFont="1" applyFill="1" applyBorder="1"/>
    <xf numFmtId="2" fontId="22" fillId="7" borderId="1" xfId="0" applyNumberFormat="1" applyFont="1" applyFill="1" applyBorder="1"/>
    <xf numFmtId="2" fontId="5" fillId="7" borderId="1" xfId="0" applyNumberFormat="1" applyFont="1" applyFill="1" applyBorder="1"/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0" fillId="3" borderId="5" xfId="0" applyFill="1" applyBorder="1"/>
    <xf numFmtId="9" fontId="23" fillId="3" borderId="5" xfId="12" applyFont="1" applyFill="1" applyBorder="1"/>
    <xf numFmtId="9" fontId="23" fillId="3" borderId="2" xfId="12" applyFont="1" applyFill="1" applyBorder="1"/>
    <xf numFmtId="0" fontId="0" fillId="3" borderId="8" xfId="0" applyFill="1" applyBorder="1"/>
    <xf numFmtId="0" fontId="0" fillId="3" borderId="4" xfId="0" applyFill="1" applyBorder="1"/>
    <xf numFmtId="4" fontId="4" fillId="3" borderId="1" xfId="0" applyNumberFormat="1" applyFont="1" applyFill="1" applyBorder="1" applyAlignment="1">
      <alignment horizontal="center" vertical="center"/>
    </xf>
    <xf numFmtId="9" fontId="23" fillId="3" borderId="5" xfId="12" applyFont="1" applyFill="1" applyBorder="1" applyAlignment="1">
      <alignment horizontal="center"/>
    </xf>
    <xf numFmtId="9" fontId="23" fillId="3" borderId="2" xfId="12" applyFont="1" applyFill="1" applyBorder="1" applyAlignment="1">
      <alignment horizontal="center"/>
    </xf>
    <xf numFmtId="4" fontId="6" fillId="3" borderId="5" xfId="0" applyNumberFormat="1" applyFont="1" applyFill="1" applyBorder="1" applyAlignment="1">
      <alignment horizontal="center" wrapText="1"/>
    </xf>
    <xf numFmtId="4" fontId="6" fillId="3" borderId="5" xfId="0" applyNumberFormat="1" applyFont="1" applyFill="1" applyBorder="1" applyAlignment="1">
      <alignment horizontal="center"/>
    </xf>
    <xf numFmtId="9" fontId="15" fillId="3" borderId="5" xfId="12" applyFont="1" applyFill="1" applyBorder="1" applyAlignment="1">
      <alignment horizontal="center"/>
    </xf>
    <xf numFmtId="9" fontId="15" fillId="3" borderId="2" xfId="12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 wrapText="1"/>
    </xf>
    <xf numFmtId="4" fontId="6" fillId="3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" fontId="11" fillId="3" borderId="1" xfId="0" applyNumberFormat="1" applyFont="1" applyFill="1" applyBorder="1" applyAlignment="1">
      <alignment horizontal="center" wrapText="1"/>
    </xf>
    <xf numFmtId="4" fontId="9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9" fontId="15" fillId="3" borderId="1" xfId="12" applyFont="1" applyFill="1" applyBorder="1" applyAlignment="1">
      <alignment horizontal="center"/>
    </xf>
    <xf numFmtId="9" fontId="25" fillId="3" borderId="1" xfId="12" applyFont="1" applyFill="1" applyBorder="1" applyAlignment="1">
      <alignment horizontal="center"/>
    </xf>
    <xf numFmtId="4" fontId="26" fillId="3" borderId="6" xfId="0" applyNumberFormat="1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0" fontId="9" fillId="3" borderId="1" xfId="8" applyFont="1" applyFill="1" applyBorder="1" applyAlignment="1" applyProtection="1">
      <alignment horizontal="center" vertical="center" wrapText="1"/>
      <protection locked="0"/>
    </xf>
    <xf numFmtId="0" fontId="9" fillId="3" borderId="1" xfId="8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>
      <alignment vertical="center" wrapText="1"/>
    </xf>
    <xf numFmtId="0" fontId="9" fillId="3" borderId="12" xfId="13" applyNumberFormat="1" applyFont="1" applyFill="1" applyBorder="1" applyProtection="1">
      <alignment vertical="top" wrapText="1"/>
    </xf>
    <xf numFmtId="0" fontId="9" fillId="3" borderId="6" xfId="13" applyNumberFormat="1" applyFont="1" applyFill="1" applyProtection="1">
      <alignment vertical="top" wrapText="1"/>
    </xf>
    <xf numFmtId="9" fontId="4" fillId="3" borderId="1" xfId="12" applyFont="1" applyFill="1" applyBorder="1" applyAlignment="1">
      <alignment horizontal="center"/>
    </xf>
    <xf numFmtId="9" fontId="4" fillId="3" borderId="1" xfId="12" applyFont="1" applyFill="1" applyBorder="1" applyAlignment="1">
      <alignment horizontal="center" vertical="center"/>
    </xf>
    <xf numFmtId="9" fontId="5" fillId="3" borderId="1" xfId="12" applyFont="1" applyFill="1" applyBorder="1" applyAlignment="1">
      <alignment horizontal="center"/>
    </xf>
    <xf numFmtId="0" fontId="0" fillId="0" borderId="0" xfId="0" applyFont="1"/>
    <xf numFmtId="49" fontId="9" fillId="3" borderId="12" xfId="14" applyNumberFormat="1" applyFont="1" applyFill="1" applyBorder="1" applyAlignment="1" applyProtection="1">
      <alignment horizontal="center" shrinkToFit="1"/>
    </xf>
    <xf numFmtId="49" fontId="9" fillId="3" borderId="6" xfId="14" applyNumberFormat="1" applyFont="1" applyFill="1" applyAlignment="1" applyProtection="1">
      <alignment horizontal="center" shrinkToFit="1"/>
    </xf>
    <xf numFmtId="9" fontId="4" fillId="3" borderId="5" xfId="12" applyFont="1" applyFill="1" applyBorder="1" applyAlignment="1">
      <alignment horizontal="center"/>
    </xf>
    <xf numFmtId="9" fontId="4" fillId="3" borderId="2" xfId="12" applyFont="1" applyFill="1" applyBorder="1" applyAlignment="1">
      <alignment horizontal="center"/>
    </xf>
    <xf numFmtId="9" fontId="27" fillId="3" borderId="5" xfId="12" applyFont="1" applyFill="1" applyBorder="1" applyAlignment="1">
      <alignment horizontal="center"/>
    </xf>
    <xf numFmtId="9" fontId="27" fillId="3" borderId="2" xfId="12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0" fontId="0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" fontId="18" fillId="3" borderId="6" xfId="6" applyNumberFormat="1" applyFill="1" applyProtection="1">
      <alignment horizontal="right" vertical="top" shrinkToFit="1"/>
    </xf>
    <xf numFmtId="4" fontId="9" fillId="3" borderId="0" xfId="0" applyNumberFormat="1" applyFont="1" applyFill="1" applyBorder="1" applyAlignment="1">
      <alignment horizontal="center"/>
    </xf>
    <xf numFmtId="4" fontId="9" fillId="3" borderId="6" xfId="6" applyNumberFormat="1" applyFont="1" applyFill="1" applyProtection="1">
      <alignment horizontal="right" vertical="top" shrinkToFit="1"/>
    </xf>
    <xf numFmtId="4" fontId="9" fillId="3" borderId="6" xfId="6" applyNumberFormat="1" applyFont="1" applyFill="1" applyAlignment="1" applyProtection="1">
      <alignment horizontal="right" shrinkToFit="1"/>
    </xf>
    <xf numFmtId="4" fontId="9" fillId="3" borderId="6" xfId="18" applyNumberFormat="1" applyFont="1" applyFill="1" applyAlignment="1" applyProtection="1">
      <alignment horizontal="center" shrinkToFit="1"/>
    </xf>
    <xf numFmtId="4" fontId="9" fillId="3" borderId="6" xfId="7" applyNumberFormat="1" applyFont="1" applyFill="1" applyAlignment="1" applyProtection="1">
      <alignment horizontal="center" shrinkToFit="1"/>
    </xf>
    <xf numFmtId="4" fontId="9" fillId="3" borderId="6" xfId="13" applyNumberFormat="1" applyFont="1" applyFill="1" applyAlignment="1" applyProtection="1">
      <alignment horizontal="center" shrinkToFit="1"/>
    </xf>
    <xf numFmtId="49" fontId="5" fillId="0" borderId="2" xfId="0" applyNumberFormat="1" applyFont="1" applyBorder="1"/>
    <xf numFmtId="0" fontId="5" fillId="0" borderId="2" xfId="0" applyFont="1" applyBorder="1" applyAlignment="1">
      <alignment wrapText="1"/>
    </xf>
    <xf numFmtId="2" fontId="5" fillId="0" borderId="2" xfId="0" applyNumberFormat="1" applyFont="1" applyBorder="1"/>
    <xf numFmtId="2" fontId="5" fillId="7" borderId="2" xfId="0" applyNumberFormat="1" applyFont="1" applyFill="1" applyBorder="1"/>
    <xf numFmtId="0" fontId="5" fillId="8" borderId="2" xfId="0" applyFont="1" applyFill="1" applyBorder="1"/>
    <xf numFmtId="9" fontId="15" fillId="3" borderId="13" xfId="12" applyFont="1" applyFill="1" applyBorder="1" applyAlignment="1">
      <alignment horizontal="center"/>
    </xf>
    <xf numFmtId="9" fontId="15" fillId="3" borderId="13" xfId="12" applyFont="1" applyFill="1" applyBorder="1" applyAlignment="1">
      <alignment horizontal="center" vertical="center"/>
    </xf>
    <xf numFmtId="9" fontId="23" fillId="3" borderId="13" xfId="12" applyFont="1" applyFill="1" applyBorder="1" applyAlignment="1">
      <alignment horizontal="center"/>
    </xf>
    <xf numFmtId="0" fontId="0" fillId="0" borderId="1" xfId="0" applyBorder="1"/>
    <xf numFmtId="0" fontId="28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27" fillId="0" borderId="1" xfId="0" applyFont="1" applyBorder="1"/>
    <xf numFmtId="2" fontId="27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5" fillId="3" borderId="3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9" fillId="3" borderId="6" xfId="6" applyNumberFormat="1" applyFont="1" applyFill="1" applyAlignment="1" applyProtection="1">
      <alignment horizontal="left"/>
    </xf>
    <xf numFmtId="4" fontId="9" fillId="3" borderId="6" xfId="6" applyFont="1" applyFill="1" applyAlignment="1" applyProtection="1">
      <alignment horizontal="left"/>
      <protection locked="0"/>
    </xf>
  </cellXfs>
  <cellStyles count="20">
    <cellStyle name="xl22" xfId="2"/>
    <cellStyle name="xl23" xfId="11"/>
    <cellStyle name="xl25" xfId="3"/>
    <cellStyle name="xl26" xfId="19"/>
    <cellStyle name="xl28" xfId="8"/>
    <cellStyle name="xl29" xfId="9"/>
    <cellStyle name="xl30" xfId="10"/>
    <cellStyle name="xl31" xfId="14"/>
    <cellStyle name="xl33" xfId="4"/>
    <cellStyle name="xl34" xfId="5"/>
    <cellStyle name="xl35" xfId="6"/>
    <cellStyle name="xl36" xfId="7"/>
    <cellStyle name="xl37" xfId="17"/>
    <cellStyle name="xl40" xfId="13"/>
    <cellStyle name="xl41" xfId="15"/>
    <cellStyle name="xl42" xfId="16"/>
    <cellStyle name="xl63" xfId="18"/>
    <cellStyle name="Обычный" xfId="0" builtinId="0"/>
    <cellStyle name="Обычный 2" xfId="1"/>
    <cellStyle name="Процентный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S112"/>
  <sheetViews>
    <sheetView tabSelected="1" zoomScaleNormal="100" workbookViewId="0">
      <selection activeCell="R111" sqref="R111"/>
    </sheetView>
  </sheetViews>
  <sheetFormatPr defaultRowHeight="15" x14ac:dyDescent="0.25"/>
  <cols>
    <col min="1" max="1" width="29" customWidth="1"/>
    <col min="2" max="2" width="59.28515625" customWidth="1"/>
    <col min="3" max="3" width="13.85546875" customWidth="1"/>
    <col min="4" max="4" width="14.85546875" customWidth="1"/>
    <col min="5" max="5" width="15.7109375" customWidth="1"/>
    <col min="6" max="6" width="9.7109375" customWidth="1"/>
    <col min="7" max="7" width="10.140625" customWidth="1"/>
    <col min="8" max="8" width="16.28515625" customWidth="1"/>
    <col min="9" max="9" width="10.28515625" customWidth="1"/>
    <col min="10" max="10" width="9.5703125" customWidth="1"/>
    <col min="11" max="11" width="16.7109375" customWidth="1"/>
    <col min="12" max="12" width="10.42578125" customWidth="1"/>
    <col min="13" max="13" width="9.42578125" customWidth="1"/>
  </cols>
  <sheetData>
    <row r="1" spans="1:18" x14ac:dyDescent="0.25">
      <c r="A1" s="1"/>
      <c r="Q1" s="135"/>
      <c r="R1" s="135"/>
    </row>
    <row r="2" spans="1:18" ht="27.75" customHeight="1" x14ac:dyDescent="0.25">
      <c r="A2" s="1"/>
      <c r="B2" s="139" t="s">
        <v>200</v>
      </c>
      <c r="C2" s="139"/>
      <c r="D2" s="139"/>
      <c r="E2" s="139"/>
      <c r="F2" s="139"/>
      <c r="G2" s="139"/>
      <c r="H2" s="139"/>
      <c r="I2" s="139"/>
      <c r="J2" s="139"/>
      <c r="K2" s="139"/>
      <c r="Q2" s="135"/>
      <c r="R2" s="135"/>
    </row>
    <row r="3" spans="1:18" x14ac:dyDescent="0.25">
      <c r="A3" s="1"/>
      <c r="Q3" s="135"/>
      <c r="R3" s="135"/>
    </row>
    <row r="4" spans="1:18" ht="28.5" customHeight="1" x14ac:dyDescent="0.25">
      <c r="A4" s="138" t="s">
        <v>14</v>
      </c>
      <c r="B4" s="55" t="s">
        <v>9</v>
      </c>
      <c r="C4" s="56" t="s">
        <v>144</v>
      </c>
      <c r="D4" s="56" t="s">
        <v>145</v>
      </c>
      <c r="E4" s="57" t="s">
        <v>173</v>
      </c>
      <c r="F4" s="58" t="s">
        <v>146</v>
      </c>
      <c r="G4" s="59" t="s">
        <v>146</v>
      </c>
      <c r="H4" s="57" t="s">
        <v>173</v>
      </c>
      <c r="I4" s="59" t="s">
        <v>146</v>
      </c>
      <c r="J4" s="59" t="s">
        <v>146</v>
      </c>
      <c r="K4" s="57" t="s">
        <v>173</v>
      </c>
      <c r="L4" s="58" t="s">
        <v>146</v>
      </c>
      <c r="M4" s="59" t="s">
        <v>146</v>
      </c>
      <c r="Q4" s="135"/>
      <c r="R4" s="135"/>
    </row>
    <row r="5" spans="1:18" ht="29.25" customHeight="1" x14ac:dyDescent="0.25">
      <c r="A5" s="138"/>
      <c r="B5" s="55" t="s">
        <v>15</v>
      </c>
      <c r="C5" s="60">
        <v>2018</v>
      </c>
      <c r="D5" s="60">
        <v>2019</v>
      </c>
      <c r="E5" s="57" t="s">
        <v>233</v>
      </c>
      <c r="F5" s="61" t="s">
        <v>234</v>
      </c>
      <c r="G5" s="62" t="s">
        <v>235</v>
      </c>
      <c r="H5" s="57" t="s">
        <v>236</v>
      </c>
      <c r="I5" s="62" t="s">
        <v>234</v>
      </c>
      <c r="J5" s="62" t="s">
        <v>235</v>
      </c>
      <c r="K5" s="57" t="s">
        <v>237</v>
      </c>
      <c r="L5" s="61" t="s">
        <v>234</v>
      </c>
      <c r="M5" s="62" t="s">
        <v>235</v>
      </c>
      <c r="Q5" s="135"/>
      <c r="R5" s="135"/>
    </row>
    <row r="6" spans="1:18" x14ac:dyDescent="0.25">
      <c r="A6" s="63">
        <v>1</v>
      </c>
      <c r="B6" s="63">
        <v>2</v>
      </c>
      <c r="C6" s="64"/>
      <c r="D6" s="64"/>
      <c r="E6" s="63">
        <v>3</v>
      </c>
      <c r="F6" s="64"/>
      <c r="G6" s="64"/>
      <c r="H6" s="63">
        <v>4</v>
      </c>
      <c r="I6" s="64"/>
      <c r="J6" s="64"/>
      <c r="K6" s="63">
        <v>5</v>
      </c>
      <c r="L6" s="65"/>
      <c r="M6" s="65"/>
    </row>
    <row r="7" spans="1:18" ht="15.75" x14ac:dyDescent="0.25">
      <c r="A7" s="7" t="s">
        <v>16</v>
      </c>
      <c r="B7" s="13" t="s">
        <v>17</v>
      </c>
      <c r="C7" s="50">
        <f>C9+C64</f>
        <v>27751363.66</v>
      </c>
      <c r="D7" s="50">
        <f>D9+D64</f>
        <v>28954059.560000002</v>
      </c>
      <c r="E7" s="14">
        <f>E9+E64</f>
        <v>24098641.640000001</v>
      </c>
      <c r="F7" s="33">
        <f>E7/C7-100%</f>
        <v>-0.13162315426196247</v>
      </c>
      <c r="G7" s="34">
        <f>E7/D7-100%</f>
        <v>-0.16769385688173954</v>
      </c>
      <c r="H7" s="14">
        <f>H9+H64</f>
        <v>19264990.780000001</v>
      </c>
      <c r="I7" s="33">
        <f>H7/C7-100%</f>
        <v>-0.30580021162102411</v>
      </c>
      <c r="J7" s="33">
        <f>H7/D7-100%</f>
        <v>-0.33463593455424945</v>
      </c>
      <c r="K7" s="14">
        <f>K9+K64</f>
        <v>18959100.939999998</v>
      </c>
      <c r="L7" s="66">
        <f>K7/C7-100%</f>
        <v>-0.3168227272619728</v>
      </c>
      <c r="M7" s="67">
        <f>K7/D7-100%</f>
        <v>-0.34520059611288589</v>
      </c>
    </row>
    <row r="8" spans="1:18" ht="15.75" x14ac:dyDescent="0.25">
      <c r="A8" s="12"/>
      <c r="B8" s="136" t="s">
        <v>18</v>
      </c>
      <c r="C8" s="137"/>
      <c r="D8" s="137"/>
      <c r="E8" s="137"/>
      <c r="F8" s="137"/>
      <c r="G8" s="137"/>
      <c r="H8" s="137"/>
      <c r="I8" s="137"/>
      <c r="J8" s="137"/>
      <c r="K8" s="137"/>
      <c r="L8" s="68"/>
      <c r="M8" s="69"/>
    </row>
    <row r="9" spans="1:18" ht="15.75" x14ac:dyDescent="0.25">
      <c r="A9" s="3" t="s">
        <v>19</v>
      </c>
      <c r="B9" s="15" t="s">
        <v>20</v>
      </c>
      <c r="C9" s="73">
        <f>C10+C41+C17+C27+C31+C46+C52+C61</f>
        <v>13785388.060000001</v>
      </c>
      <c r="D9" s="73">
        <f>D10+D41+D17+D27+D31+D46+D52+D61</f>
        <v>15207591.560000002</v>
      </c>
      <c r="E9" s="74">
        <f>E10+E17+E27+E31+E41+E46+E61+E52</f>
        <v>14532775.640000001</v>
      </c>
      <c r="F9" s="75">
        <f>E9/C9-100%</f>
        <v>5.4215926076730314E-2</v>
      </c>
      <c r="G9" s="76">
        <f>E9/D9-100%</f>
        <v>-4.4373622038544669E-2</v>
      </c>
      <c r="H9" s="74">
        <f>H10+H17+H27+H31+H41+H46+H61+H52</f>
        <v>13861045.779999999</v>
      </c>
      <c r="I9" s="75">
        <f>H9/C9-100%</f>
        <v>5.4882546411245681E-3</v>
      </c>
      <c r="J9" s="75">
        <f>H9/D9-100%</f>
        <v>-8.8544315165708154E-2</v>
      </c>
      <c r="K9" s="74">
        <f>K10+K17+K27+K31+K41+K46+K61+K52</f>
        <v>13910400.939999999</v>
      </c>
      <c r="L9" s="71">
        <f>K9/C9-100%</f>
        <v>9.0685064109830016E-3</v>
      </c>
      <c r="M9" s="72">
        <f>K9/D9-100%</f>
        <v>-8.5298886078184699E-2</v>
      </c>
    </row>
    <row r="10" spans="1:18" ht="15.75" x14ac:dyDescent="0.25">
      <c r="A10" s="3" t="s">
        <v>21</v>
      </c>
      <c r="B10" s="2" t="s">
        <v>22</v>
      </c>
      <c r="C10" s="77">
        <f>C11</f>
        <v>11093216.5</v>
      </c>
      <c r="D10" s="77">
        <f>D11</f>
        <v>11637820.640000001</v>
      </c>
      <c r="E10" s="78">
        <f>E11</f>
        <v>11516120</v>
      </c>
      <c r="F10" s="75">
        <f t="shared" ref="F10:F73" si="0">E10/C10-100%</f>
        <v>3.8122712199838427E-2</v>
      </c>
      <c r="G10" s="76">
        <f t="shared" ref="G10:G73" si="1">E10/D10-100%</f>
        <v>-1.045733937346538E-2</v>
      </c>
      <c r="H10" s="78">
        <f t="shared" ref="H10:K10" si="2">H11</f>
        <v>11165000</v>
      </c>
      <c r="I10" s="75">
        <f t="shared" ref="I10:I73" si="3">H10/C10-100%</f>
        <v>6.4709365403623487E-3</v>
      </c>
      <c r="J10" s="75">
        <f t="shared" ref="J10:J73" si="4">H10/D10-100%</f>
        <v>-4.0627936675263987E-2</v>
      </c>
      <c r="K10" s="78">
        <f t="shared" si="2"/>
        <v>11165000</v>
      </c>
      <c r="L10" s="71">
        <f t="shared" ref="L10:L73" si="5">K10/C10-100%</f>
        <v>6.4709365403623487E-3</v>
      </c>
      <c r="M10" s="72">
        <f t="shared" ref="M10:M73" si="6">K10/D10-100%</f>
        <v>-4.0627936675263987E-2</v>
      </c>
    </row>
    <row r="11" spans="1:18" s="104" customFormat="1" ht="15.75" x14ac:dyDescent="0.25">
      <c r="A11" s="4" t="s">
        <v>23</v>
      </c>
      <c r="B11" s="11" t="s">
        <v>24</v>
      </c>
      <c r="C11" s="79">
        <f>C12+C15</f>
        <v>11093216.5</v>
      </c>
      <c r="D11" s="79">
        <f>D12+D15</f>
        <v>11637820.640000001</v>
      </c>
      <c r="E11" s="80">
        <f>E12+E15</f>
        <v>11516120</v>
      </c>
      <c r="F11" s="107">
        <f t="shared" si="0"/>
        <v>3.8122712199838427E-2</v>
      </c>
      <c r="G11" s="108">
        <f t="shared" si="1"/>
        <v>-1.045733937346538E-2</v>
      </c>
      <c r="H11" s="80">
        <f t="shared" ref="H11:K11" si="7">H12+H15</f>
        <v>11165000</v>
      </c>
      <c r="I11" s="107">
        <f t="shared" si="3"/>
        <v>6.4709365403623487E-3</v>
      </c>
      <c r="J11" s="107">
        <f t="shared" si="4"/>
        <v>-4.0627936675263987E-2</v>
      </c>
      <c r="K11" s="80">
        <f t="shared" si="7"/>
        <v>11165000</v>
      </c>
      <c r="L11" s="109">
        <f t="shared" si="5"/>
        <v>6.4709365403623487E-3</v>
      </c>
      <c r="M11" s="110">
        <f t="shared" si="6"/>
        <v>-4.0627936675263987E-2</v>
      </c>
    </row>
    <row r="12" spans="1:18" s="104" customFormat="1" ht="78.75" x14ac:dyDescent="0.25">
      <c r="A12" s="4" t="s">
        <v>25</v>
      </c>
      <c r="B12" s="11" t="s">
        <v>4</v>
      </c>
      <c r="C12" s="79">
        <f>C13+C14</f>
        <v>11053216.5</v>
      </c>
      <c r="D12" s="79">
        <f>D13+D14</f>
        <v>11531820.640000001</v>
      </c>
      <c r="E12" s="80">
        <f>E13</f>
        <v>11426120</v>
      </c>
      <c r="F12" s="107">
        <f t="shared" si="0"/>
        <v>3.3737102679568531E-2</v>
      </c>
      <c r="G12" s="108">
        <f t="shared" si="1"/>
        <v>-9.1659975731291921E-3</v>
      </c>
      <c r="H12" s="80">
        <f t="shared" ref="H12" si="8">H13</f>
        <v>11075000</v>
      </c>
      <c r="I12" s="107">
        <f t="shared" si="3"/>
        <v>1.9707837985440957E-3</v>
      </c>
      <c r="J12" s="107">
        <f t="shared" si="4"/>
        <v>-3.9613921709417133E-2</v>
      </c>
      <c r="K12" s="80">
        <f t="shared" ref="K12" si="9">K13</f>
        <v>11075000</v>
      </c>
      <c r="L12" s="109">
        <f t="shared" si="5"/>
        <v>1.9707837985440957E-3</v>
      </c>
      <c r="M12" s="110">
        <f t="shared" si="6"/>
        <v>-3.9613921709417133E-2</v>
      </c>
    </row>
    <row r="13" spans="1:18" s="104" customFormat="1" ht="78.75" x14ac:dyDescent="0.25">
      <c r="A13" s="4" t="s">
        <v>7</v>
      </c>
      <c r="B13" s="11" t="s">
        <v>4</v>
      </c>
      <c r="C13" s="79">
        <v>11053216.5</v>
      </c>
      <c r="D13" s="79">
        <v>11575000</v>
      </c>
      <c r="E13" s="80">
        <v>11426120</v>
      </c>
      <c r="F13" s="107">
        <f t="shared" si="0"/>
        <v>3.3737102679568531E-2</v>
      </c>
      <c r="G13" s="108">
        <f t="shared" si="1"/>
        <v>-1.2862203023758068E-2</v>
      </c>
      <c r="H13" s="80">
        <v>11075000</v>
      </c>
      <c r="I13" s="107">
        <f t="shared" si="3"/>
        <v>1.9707837985440957E-3</v>
      </c>
      <c r="J13" s="107">
        <f t="shared" si="4"/>
        <v>-4.3196544276457916E-2</v>
      </c>
      <c r="K13" s="80">
        <v>11075000</v>
      </c>
      <c r="L13" s="109">
        <f t="shared" si="5"/>
        <v>1.9707837985440957E-3</v>
      </c>
      <c r="M13" s="110">
        <f t="shared" si="6"/>
        <v>-4.3196544276457916E-2</v>
      </c>
    </row>
    <row r="14" spans="1:18" s="104" customFormat="1" ht="126" x14ac:dyDescent="0.25">
      <c r="A14" s="4" t="s">
        <v>161</v>
      </c>
      <c r="B14" s="11" t="s">
        <v>162</v>
      </c>
      <c r="C14" s="79">
        <v>0</v>
      </c>
      <c r="D14" s="81">
        <v>-43179.360000000001</v>
      </c>
      <c r="E14" s="80">
        <v>0</v>
      </c>
      <c r="F14" s="107">
        <v>0</v>
      </c>
      <c r="G14" s="108">
        <v>0</v>
      </c>
      <c r="H14" s="80">
        <v>0</v>
      </c>
      <c r="I14" s="107">
        <v>0</v>
      </c>
      <c r="J14" s="107">
        <v>0</v>
      </c>
      <c r="K14" s="80">
        <v>0</v>
      </c>
      <c r="L14" s="109">
        <v>0</v>
      </c>
      <c r="M14" s="110">
        <v>0</v>
      </c>
    </row>
    <row r="15" spans="1:18" s="104" customFormat="1" ht="47.25" x14ac:dyDescent="0.25">
      <c r="A15" s="4" t="s">
        <v>26</v>
      </c>
      <c r="B15" s="11" t="s">
        <v>27</v>
      </c>
      <c r="C15" s="79">
        <f>C16</f>
        <v>40000</v>
      </c>
      <c r="D15" s="79">
        <f>D16</f>
        <v>106000</v>
      </c>
      <c r="E15" s="80">
        <f>E16</f>
        <v>90000</v>
      </c>
      <c r="F15" s="107">
        <f t="shared" si="0"/>
        <v>1.25</v>
      </c>
      <c r="G15" s="108">
        <f t="shared" si="1"/>
        <v>-0.15094339622641506</v>
      </c>
      <c r="H15" s="80">
        <f>H16</f>
        <v>90000</v>
      </c>
      <c r="I15" s="107">
        <f t="shared" si="3"/>
        <v>1.25</v>
      </c>
      <c r="J15" s="107">
        <f t="shared" si="4"/>
        <v>-0.15094339622641506</v>
      </c>
      <c r="K15" s="80">
        <f>K16</f>
        <v>90000</v>
      </c>
      <c r="L15" s="109">
        <f t="shared" si="5"/>
        <v>1.25</v>
      </c>
      <c r="M15" s="110">
        <f t="shared" si="6"/>
        <v>-0.15094339622641506</v>
      </c>
    </row>
    <row r="16" spans="1:18" s="104" customFormat="1" ht="47.25" x14ac:dyDescent="0.25">
      <c r="A16" s="4" t="s">
        <v>8</v>
      </c>
      <c r="B16" s="11" t="s">
        <v>28</v>
      </c>
      <c r="C16" s="79">
        <v>40000</v>
      </c>
      <c r="D16" s="79">
        <v>106000</v>
      </c>
      <c r="E16" s="80">
        <v>90000</v>
      </c>
      <c r="F16" s="107">
        <f t="shared" si="0"/>
        <v>1.25</v>
      </c>
      <c r="G16" s="108">
        <f t="shared" si="1"/>
        <v>-0.15094339622641506</v>
      </c>
      <c r="H16" s="80">
        <v>90000</v>
      </c>
      <c r="I16" s="107">
        <f t="shared" si="3"/>
        <v>1.25</v>
      </c>
      <c r="J16" s="107">
        <f t="shared" si="4"/>
        <v>-0.15094339622641506</v>
      </c>
      <c r="K16" s="80">
        <v>90000</v>
      </c>
      <c r="L16" s="109">
        <f t="shared" si="5"/>
        <v>1.25</v>
      </c>
      <c r="M16" s="110">
        <f t="shared" si="6"/>
        <v>-0.15094339622641506</v>
      </c>
    </row>
    <row r="17" spans="1:13" ht="47.25" x14ac:dyDescent="0.25">
      <c r="A17" s="10" t="s">
        <v>29</v>
      </c>
      <c r="B17" s="2" t="s">
        <v>30</v>
      </c>
      <c r="C17" s="77">
        <f>C18</f>
        <v>704637.74</v>
      </c>
      <c r="D17" s="77">
        <f>D18</f>
        <v>824609.55</v>
      </c>
      <c r="E17" s="78">
        <f>E18</f>
        <v>850755.64</v>
      </c>
      <c r="F17" s="75">
        <f t="shared" si="0"/>
        <v>0.20736598638613946</v>
      </c>
      <c r="G17" s="76">
        <f t="shared" si="1"/>
        <v>3.1707236473310196E-2</v>
      </c>
      <c r="H17" s="78">
        <f t="shared" ref="H17:K17" si="10">H18</f>
        <v>922945.77999999991</v>
      </c>
      <c r="I17" s="75">
        <f t="shared" si="3"/>
        <v>0.3098159914057399</v>
      </c>
      <c r="J17" s="75">
        <f t="shared" si="4"/>
        <v>0.11925186896028528</v>
      </c>
      <c r="K17" s="78">
        <f t="shared" si="10"/>
        <v>971200.94000000018</v>
      </c>
      <c r="L17" s="71">
        <f t="shared" si="5"/>
        <v>0.37829821604502789</v>
      </c>
      <c r="M17" s="72">
        <f t="shared" si="6"/>
        <v>0.17777066734189551</v>
      </c>
    </row>
    <row r="18" spans="1:13" s="104" customFormat="1" ht="31.5" x14ac:dyDescent="0.25">
      <c r="A18" s="4" t="s">
        <v>31</v>
      </c>
      <c r="B18" s="11" t="s">
        <v>32</v>
      </c>
      <c r="C18" s="79">
        <f>C19+C21+C23+C25</f>
        <v>704637.74</v>
      </c>
      <c r="D18" s="79">
        <f>D19+D21+D23+D25</f>
        <v>824609.55</v>
      </c>
      <c r="E18" s="80">
        <f>E19+E21+E23+E25</f>
        <v>850755.64</v>
      </c>
      <c r="F18" s="107">
        <f t="shared" si="0"/>
        <v>0.20736598638613946</v>
      </c>
      <c r="G18" s="108">
        <f t="shared" si="1"/>
        <v>3.1707236473310196E-2</v>
      </c>
      <c r="H18" s="80">
        <f t="shared" ref="H18:K18" si="11">H19+H21+H23+H25</f>
        <v>922945.77999999991</v>
      </c>
      <c r="I18" s="107">
        <f t="shared" si="3"/>
        <v>0.3098159914057399</v>
      </c>
      <c r="J18" s="107">
        <f t="shared" si="4"/>
        <v>0.11925186896028528</v>
      </c>
      <c r="K18" s="80">
        <f t="shared" si="11"/>
        <v>971200.94000000018</v>
      </c>
      <c r="L18" s="109">
        <f t="shared" si="5"/>
        <v>0.37829821604502789</v>
      </c>
      <c r="M18" s="110">
        <f t="shared" si="6"/>
        <v>0.17777066734189551</v>
      </c>
    </row>
    <row r="19" spans="1:13" s="104" customFormat="1" ht="78.75" x14ac:dyDescent="0.25">
      <c r="A19" s="4" t="s">
        <v>33</v>
      </c>
      <c r="B19" s="11" t="s">
        <v>34</v>
      </c>
      <c r="C19" s="79">
        <f>C20</f>
        <v>306806.57</v>
      </c>
      <c r="D19" s="79">
        <f>D20</f>
        <v>377697.34</v>
      </c>
      <c r="E19" s="80">
        <f>E20</f>
        <v>389845.96</v>
      </c>
      <c r="F19" s="107">
        <f t="shared" si="0"/>
        <v>0.27065714401096441</v>
      </c>
      <c r="G19" s="108">
        <f t="shared" si="1"/>
        <v>3.2164960441606549E-2</v>
      </c>
      <c r="H19" s="80">
        <f t="shared" ref="H19:K19" si="12">H20</f>
        <v>425462.6</v>
      </c>
      <c r="I19" s="107">
        <f t="shared" si="3"/>
        <v>0.38674540118224976</v>
      </c>
      <c r="J19" s="107">
        <f t="shared" si="4"/>
        <v>0.12646438018334982</v>
      </c>
      <c r="K19" s="80">
        <f t="shared" si="12"/>
        <v>447020.77</v>
      </c>
      <c r="L19" s="109">
        <f t="shared" si="5"/>
        <v>0.45701172566154624</v>
      </c>
      <c r="M19" s="110">
        <f t="shared" si="6"/>
        <v>0.18354227752835106</v>
      </c>
    </row>
    <row r="20" spans="1:13" s="104" customFormat="1" ht="78.75" x14ac:dyDescent="0.25">
      <c r="A20" s="4" t="s">
        <v>35</v>
      </c>
      <c r="B20" s="11" t="s">
        <v>34</v>
      </c>
      <c r="C20" s="79">
        <v>306806.57</v>
      </c>
      <c r="D20" s="79">
        <v>377697.34</v>
      </c>
      <c r="E20" s="80">
        <v>389845.96</v>
      </c>
      <c r="F20" s="107">
        <f t="shared" si="0"/>
        <v>0.27065714401096441</v>
      </c>
      <c r="G20" s="108">
        <f t="shared" si="1"/>
        <v>3.2164960441606549E-2</v>
      </c>
      <c r="H20" s="80">
        <v>425462.6</v>
      </c>
      <c r="I20" s="107">
        <f t="shared" si="3"/>
        <v>0.38674540118224976</v>
      </c>
      <c r="J20" s="107">
        <f t="shared" si="4"/>
        <v>0.12646438018334982</v>
      </c>
      <c r="K20" s="80">
        <v>447020.77</v>
      </c>
      <c r="L20" s="109">
        <f t="shared" si="5"/>
        <v>0.45701172566154624</v>
      </c>
      <c r="M20" s="110">
        <f t="shared" si="6"/>
        <v>0.18354227752835106</v>
      </c>
    </row>
    <row r="21" spans="1:13" s="104" customFormat="1" ht="110.25" x14ac:dyDescent="0.25">
      <c r="A21" s="4" t="s">
        <v>36</v>
      </c>
      <c r="B21" s="11" t="s">
        <v>37</v>
      </c>
      <c r="C21" s="79">
        <f>C22</f>
        <v>2786.8</v>
      </c>
      <c r="D21" s="79">
        <f>D22</f>
        <v>2566.4699999999998</v>
      </c>
      <c r="E21" s="80">
        <f>E22</f>
        <v>2008.04</v>
      </c>
      <c r="F21" s="107">
        <f t="shared" si="0"/>
        <v>-0.27944595952346785</v>
      </c>
      <c r="G21" s="108">
        <f t="shared" si="1"/>
        <v>-0.21758680210561587</v>
      </c>
      <c r="H21" s="80">
        <f>H22</f>
        <v>2135.06</v>
      </c>
      <c r="I21" s="107">
        <f t="shared" si="3"/>
        <v>-0.23386680063154885</v>
      </c>
      <c r="J21" s="107">
        <f t="shared" si="4"/>
        <v>-0.16809469816518408</v>
      </c>
      <c r="K21" s="80">
        <f>K22</f>
        <v>2204.0700000000002</v>
      </c>
      <c r="L21" s="109">
        <f t="shared" si="5"/>
        <v>-0.20910363140519594</v>
      </c>
      <c r="M21" s="110">
        <f t="shared" si="6"/>
        <v>-0.14120562484657906</v>
      </c>
    </row>
    <row r="22" spans="1:13" s="104" customFormat="1" ht="110.25" x14ac:dyDescent="0.25">
      <c r="A22" s="4" t="s">
        <v>12</v>
      </c>
      <c r="B22" s="11" t="s">
        <v>37</v>
      </c>
      <c r="C22" s="79">
        <v>2786.8</v>
      </c>
      <c r="D22" s="79">
        <v>2566.4699999999998</v>
      </c>
      <c r="E22" s="80">
        <v>2008.04</v>
      </c>
      <c r="F22" s="107">
        <f t="shared" si="0"/>
        <v>-0.27944595952346785</v>
      </c>
      <c r="G22" s="108">
        <f t="shared" si="1"/>
        <v>-0.21758680210561587</v>
      </c>
      <c r="H22" s="80">
        <v>2135.06</v>
      </c>
      <c r="I22" s="107">
        <f t="shared" si="3"/>
        <v>-0.23386680063154885</v>
      </c>
      <c r="J22" s="107">
        <f t="shared" si="4"/>
        <v>-0.16809469816518408</v>
      </c>
      <c r="K22" s="80">
        <v>2204.0700000000002</v>
      </c>
      <c r="L22" s="109">
        <f t="shared" si="5"/>
        <v>-0.20910363140519594</v>
      </c>
      <c r="M22" s="110">
        <f t="shared" si="6"/>
        <v>-0.14120562484657906</v>
      </c>
    </row>
    <row r="23" spans="1:13" s="104" customFormat="1" ht="78.75" x14ac:dyDescent="0.25">
      <c r="A23" s="4" t="s">
        <v>38</v>
      </c>
      <c r="B23" s="11" t="s">
        <v>39</v>
      </c>
      <c r="C23" s="79">
        <f>C24</f>
        <v>463048.52</v>
      </c>
      <c r="D23" s="79">
        <f>D24</f>
        <v>498066.22</v>
      </c>
      <c r="E23" s="80">
        <f>E24</f>
        <v>509212.06</v>
      </c>
      <c r="F23" s="107">
        <f t="shared" si="0"/>
        <v>9.9694822477782719E-2</v>
      </c>
      <c r="G23" s="108">
        <f t="shared" si="1"/>
        <v>2.2378229143907857E-2</v>
      </c>
      <c r="H23" s="80">
        <f t="shared" ref="H23:K23" si="13">H24</f>
        <v>554186.22</v>
      </c>
      <c r="I23" s="107">
        <f t="shared" si="3"/>
        <v>0.1968210588384991</v>
      </c>
      <c r="J23" s="107">
        <f t="shared" si="4"/>
        <v>0.11267578034101566</v>
      </c>
      <c r="K23" s="80">
        <f t="shared" si="13"/>
        <v>578713.55000000005</v>
      </c>
      <c r="L23" s="109">
        <f t="shared" si="5"/>
        <v>0.2497903027527224</v>
      </c>
      <c r="M23" s="110">
        <f t="shared" si="6"/>
        <v>0.16192089879132965</v>
      </c>
    </row>
    <row r="24" spans="1:13" s="104" customFormat="1" ht="78.75" x14ac:dyDescent="0.25">
      <c r="A24" s="4" t="s">
        <v>40</v>
      </c>
      <c r="B24" s="11" t="s">
        <v>39</v>
      </c>
      <c r="C24" s="79">
        <v>463048.52</v>
      </c>
      <c r="D24" s="79">
        <v>498066.22</v>
      </c>
      <c r="E24" s="80">
        <v>509212.06</v>
      </c>
      <c r="F24" s="107">
        <f t="shared" si="0"/>
        <v>9.9694822477782719E-2</v>
      </c>
      <c r="G24" s="108">
        <f t="shared" si="1"/>
        <v>2.2378229143907857E-2</v>
      </c>
      <c r="H24" s="80">
        <v>554186.22</v>
      </c>
      <c r="I24" s="107">
        <f t="shared" si="3"/>
        <v>0.1968210588384991</v>
      </c>
      <c r="J24" s="107">
        <f t="shared" si="4"/>
        <v>0.11267578034101566</v>
      </c>
      <c r="K24" s="80">
        <v>578713.55000000005</v>
      </c>
      <c r="L24" s="109">
        <f t="shared" si="5"/>
        <v>0.2497903027527224</v>
      </c>
      <c r="M24" s="110">
        <f t="shared" si="6"/>
        <v>0.16192089879132965</v>
      </c>
    </row>
    <row r="25" spans="1:13" s="104" customFormat="1" ht="78.75" x14ac:dyDescent="0.25">
      <c r="A25" s="4" t="s">
        <v>41</v>
      </c>
      <c r="B25" s="11" t="s">
        <v>42</v>
      </c>
      <c r="C25" s="79">
        <f>C26</f>
        <v>-68004.149999999994</v>
      </c>
      <c r="D25" s="79">
        <f>D26</f>
        <v>-53720.480000000003</v>
      </c>
      <c r="E25" s="80">
        <f>E26</f>
        <v>-50310.42</v>
      </c>
      <c r="F25" s="107">
        <f t="shared" si="0"/>
        <v>-0.26018603276417684</v>
      </c>
      <c r="G25" s="108">
        <f t="shared" si="1"/>
        <v>-6.3477839364056377E-2</v>
      </c>
      <c r="H25" s="80">
        <f t="shared" ref="H25:K25" si="14">H26</f>
        <v>-58838.1</v>
      </c>
      <c r="I25" s="107">
        <f t="shared" si="3"/>
        <v>-0.13478662699261734</v>
      </c>
      <c r="J25" s="107">
        <f t="shared" si="4"/>
        <v>9.5263854678885984E-2</v>
      </c>
      <c r="K25" s="80">
        <f t="shared" si="14"/>
        <v>-56737.45</v>
      </c>
      <c r="L25" s="109">
        <f t="shared" si="5"/>
        <v>-0.16567665355717254</v>
      </c>
      <c r="M25" s="110">
        <f t="shared" si="6"/>
        <v>5.6160518297676987E-2</v>
      </c>
    </row>
    <row r="26" spans="1:13" s="104" customFormat="1" ht="78.75" x14ac:dyDescent="0.25">
      <c r="A26" s="4" t="s">
        <v>43</v>
      </c>
      <c r="B26" s="11" t="s">
        <v>42</v>
      </c>
      <c r="C26" s="79">
        <v>-68004.149999999994</v>
      </c>
      <c r="D26" s="79">
        <v>-53720.480000000003</v>
      </c>
      <c r="E26" s="80">
        <v>-50310.42</v>
      </c>
      <c r="F26" s="107">
        <f t="shared" si="0"/>
        <v>-0.26018603276417684</v>
      </c>
      <c r="G26" s="108">
        <f t="shared" si="1"/>
        <v>-6.3477839364056377E-2</v>
      </c>
      <c r="H26" s="80">
        <v>-58838.1</v>
      </c>
      <c r="I26" s="107">
        <f t="shared" si="3"/>
        <v>-0.13478662699261734</v>
      </c>
      <c r="J26" s="107">
        <f t="shared" si="4"/>
        <v>9.5263854678885984E-2</v>
      </c>
      <c r="K26" s="80">
        <v>-56737.45</v>
      </c>
      <c r="L26" s="109">
        <f t="shared" si="5"/>
        <v>-0.16567665355717254</v>
      </c>
      <c r="M26" s="110">
        <f t="shared" si="6"/>
        <v>5.6160518297676987E-2</v>
      </c>
    </row>
    <row r="27" spans="1:13" ht="15.75" x14ac:dyDescent="0.25">
      <c r="A27" s="3" t="s">
        <v>44</v>
      </c>
      <c r="B27" s="2" t="s">
        <v>45</v>
      </c>
      <c r="C27" s="77"/>
      <c r="D27" s="77">
        <f>D29</f>
        <v>1150.1500000000001</v>
      </c>
      <c r="E27" s="78">
        <f>E28</f>
        <v>0</v>
      </c>
      <c r="F27" s="75">
        <v>0</v>
      </c>
      <c r="G27" s="76">
        <v>0</v>
      </c>
      <c r="H27" s="78">
        <f t="shared" ref="H27:K27" si="15">H28</f>
        <v>0</v>
      </c>
      <c r="I27" s="75">
        <v>0</v>
      </c>
      <c r="J27" s="75">
        <v>0</v>
      </c>
      <c r="K27" s="78">
        <f t="shared" si="15"/>
        <v>0</v>
      </c>
      <c r="L27" s="71">
        <v>0</v>
      </c>
      <c r="M27" s="72">
        <v>0</v>
      </c>
    </row>
    <row r="28" spans="1:13" ht="15.75" hidden="1" x14ac:dyDescent="0.25">
      <c r="A28" s="4"/>
      <c r="B28" s="11"/>
      <c r="C28" s="79"/>
      <c r="D28" s="79"/>
      <c r="E28" s="80"/>
      <c r="F28" s="75" t="e">
        <f t="shared" si="0"/>
        <v>#DIV/0!</v>
      </c>
      <c r="G28" s="76" t="e">
        <f t="shared" si="1"/>
        <v>#DIV/0!</v>
      </c>
      <c r="H28" s="80"/>
      <c r="I28" s="75" t="e">
        <f t="shared" si="3"/>
        <v>#DIV/0!</v>
      </c>
      <c r="J28" s="75" t="e">
        <f t="shared" si="4"/>
        <v>#DIV/0!</v>
      </c>
      <c r="K28" s="80"/>
      <c r="L28" s="71" t="e">
        <f t="shared" si="5"/>
        <v>#DIV/0!</v>
      </c>
      <c r="M28" s="72" t="e">
        <f t="shared" si="6"/>
        <v>#DIV/0!</v>
      </c>
    </row>
    <row r="29" spans="1:13" ht="18" customHeight="1" x14ac:dyDescent="0.25">
      <c r="A29" s="32" t="s">
        <v>247</v>
      </c>
      <c r="B29" s="11" t="s">
        <v>245</v>
      </c>
      <c r="C29" s="79"/>
      <c r="D29" s="79">
        <f>D30</f>
        <v>1150.1500000000001</v>
      </c>
      <c r="E29" s="80"/>
      <c r="F29" s="75"/>
      <c r="G29" s="76">
        <f t="shared" si="1"/>
        <v>-1</v>
      </c>
      <c r="H29" s="80"/>
      <c r="I29" s="75"/>
      <c r="J29" s="75">
        <f t="shared" si="4"/>
        <v>-1</v>
      </c>
      <c r="K29" s="80"/>
      <c r="L29" s="71" t="e">
        <f t="shared" si="5"/>
        <v>#DIV/0!</v>
      </c>
      <c r="M29" s="72">
        <f t="shared" si="6"/>
        <v>-1</v>
      </c>
    </row>
    <row r="30" spans="1:13" ht="20.25" customHeight="1" x14ac:dyDescent="0.25">
      <c r="A30" s="32" t="s">
        <v>246</v>
      </c>
      <c r="B30" s="11" t="s">
        <v>245</v>
      </c>
      <c r="C30" s="79"/>
      <c r="D30" s="79">
        <v>1150.1500000000001</v>
      </c>
      <c r="E30" s="80"/>
      <c r="F30" s="75"/>
      <c r="G30" s="76">
        <f t="shared" si="1"/>
        <v>-1</v>
      </c>
      <c r="H30" s="80"/>
      <c r="I30" s="75"/>
      <c r="J30" s="75">
        <f t="shared" si="4"/>
        <v>-1</v>
      </c>
      <c r="K30" s="80"/>
      <c r="L30" s="71" t="e">
        <f t="shared" si="5"/>
        <v>#DIV/0!</v>
      </c>
      <c r="M30" s="72">
        <f t="shared" si="6"/>
        <v>-1</v>
      </c>
    </row>
    <row r="31" spans="1:13" ht="15.75" x14ac:dyDescent="0.25">
      <c r="A31" s="3" t="s">
        <v>46</v>
      </c>
      <c r="B31" s="2" t="s">
        <v>47</v>
      </c>
      <c r="C31" s="77">
        <f>C32+C34</f>
        <v>1301634.32</v>
      </c>
      <c r="D31" s="77">
        <f>D32+D34</f>
        <v>1765000</v>
      </c>
      <c r="E31" s="78">
        <f>E32+E34</f>
        <v>1350000</v>
      </c>
      <c r="F31" s="75">
        <f t="shared" si="0"/>
        <v>3.7157655769248565E-2</v>
      </c>
      <c r="G31" s="76">
        <f t="shared" si="1"/>
        <v>-0.23512747875354112</v>
      </c>
      <c r="H31" s="78">
        <f t="shared" ref="H31:K31" si="16">H32+H34</f>
        <v>1350000</v>
      </c>
      <c r="I31" s="75">
        <f t="shared" si="3"/>
        <v>3.7157655769248565E-2</v>
      </c>
      <c r="J31" s="75">
        <f t="shared" si="4"/>
        <v>-0.23512747875354112</v>
      </c>
      <c r="K31" s="78">
        <f t="shared" si="16"/>
        <v>1350000</v>
      </c>
      <c r="L31" s="71">
        <f t="shared" si="5"/>
        <v>3.7157655769248565E-2</v>
      </c>
      <c r="M31" s="72">
        <f t="shared" si="6"/>
        <v>-0.23512747875354112</v>
      </c>
    </row>
    <row r="32" spans="1:13" s="104" customFormat="1" ht="15.75" x14ac:dyDescent="0.25">
      <c r="A32" s="4" t="s">
        <v>48</v>
      </c>
      <c r="B32" s="11" t="s">
        <v>5</v>
      </c>
      <c r="C32" s="79">
        <f>C33</f>
        <v>310000</v>
      </c>
      <c r="D32" s="79">
        <f>D33</f>
        <v>562000</v>
      </c>
      <c r="E32" s="80">
        <f>E33</f>
        <v>310000</v>
      </c>
      <c r="F32" s="107">
        <f t="shared" si="0"/>
        <v>0</v>
      </c>
      <c r="G32" s="108">
        <f t="shared" si="1"/>
        <v>-0.44839857651245552</v>
      </c>
      <c r="H32" s="80">
        <f t="shared" ref="H32:K32" si="17">H33</f>
        <v>310000</v>
      </c>
      <c r="I32" s="107">
        <f t="shared" si="3"/>
        <v>0</v>
      </c>
      <c r="J32" s="107">
        <f t="shared" si="4"/>
        <v>-0.44839857651245552</v>
      </c>
      <c r="K32" s="80">
        <f t="shared" si="17"/>
        <v>310000</v>
      </c>
      <c r="L32" s="109">
        <f t="shared" si="5"/>
        <v>0</v>
      </c>
      <c r="M32" s="110">
        <f t="shared" si="6"/>
        <v>-0.44839857651245552</v>
      </c>
    </row>
    <row r="33" spans="1:13" s="104" customFormat="1" ht="47.25" x14ac:dyDescent="0.25">
      <c r="A33" s="4" t="s">
        <v>49</v>
      </c>
      <c r="B33" s="11" t="s">
        <v>50</v>
      </c>
      <c r="C33" s="79">
        <v>310000</v>
      </c>
      <c r="D33" s="79">
        <v>562000</v>
      </c>
      <c r="E33" s="80">
        <v>310000</v>
      </c>
      <c r="F33" s="107">
        <f t="shared" si="0"/>
        <v>0</v>
      </c>
      <c r="G33" s="108">
        <f t="shared" si="1"/>
        <v>-0.44839857651245552</v>
      </c>
      <c r="H33" s="80">
        <v>310000</v>
      </c>
      <c r="I33" s="107">
        <f t="shared" si="3"/>
        <v>0</v>
      </c>
      <c r="J33" s="107">
        <f t="shared" si="4"/>
        <v>-0.44839857651245552</v>
      </c>
      <c r="K33" s="80">
        <v>310000</v>
      </c>
      <c r="L33" s="109">
        <f t="shared" si="5"/>
        <v>0</v>
      </c>
      <c r="M33" s="110">
        <f t="shared" si="6"/>
        <v>-0.44839857651245552</v>
      </c>
    </row>
    <row r="34" spans="1:13" s="104" customFormat="1" ht="15.75" x14ac:dyDescent="0.25">
      <c r="A34" s="4" t="s">
        <v>51</v>
      </c>
      <c r="B34" s="11" t="s">
        <v>52</v>
      </c>
      <c r="C34" s="79">
        <f>C35+C38</f>
        <v>991634.32000000007</v>
      </c>
      <c r="D34" s="79">
        <f>D35+D38</f>
        <v>1203000</v>
      </c>
      <c r="E34" s="80">
        <f>E35+E38</f>
        <v>1040000</v>
      </c>
      <c r="F34" s="107">
        <f t="shared" si="0"/>
        <v>4.8773705210202856E-2</v>
      </c>
      <c r="G34" s="108">
        <f t="shared" si="1"/>
        <v>-0.13549459684123022</v>
      </c>
      <c r="H34" s="80">
        <f>H35+H38</f>
        <v>1040000</v>
      </c>
      <c r="I34" s="107">
        <f t="shared" si="3"/>
        <v>4.8773705210202856E-2</v>
      </c>
      <c r="J34" s="107">
        <f t="shared" si="4"/>
        <v>-0.13549459684123022</v>
      </c>
      <c r="K34" s="80">
        <f>K35+K38</f>
        <v>1040000</v>
      </c>
      <c r="L34" s="109">
        <f t="shared" si="5"/>
        <v>4.8773705210202856E-2</v>
      </c>
      <c r="M34" s="110">
        <f t="shared" si="6"/>
        <v>-0.13549459684123022</v>
      </c>
    </row>
    <row r="35" spans="1:13" s="104" customFormat="1" ht="15.75" x14ac:dyDescent="0.25">
      <c r="A35" s="4" t="s">
        <v>53</v>
      </c>
      <c r="B35" s="11" t="s">
        <v>54</v>
      </c>
      <c r="C35" s="79">
        <f t="shared" ref="C35:E36" si="18">C36</f>
        <v>666236.24</v>
      </c>
      <c r="D35" s="79">
        <f t="shared" si="18"/>
        <v>600000</v>
      </c>
      <c r="E35" s="80">
        <f t="shared" si="18"/>
        <v>650000</v>
      </c>
      <c r="F35" s="107">
        <f t="shared" si="0"/>
        <v>-2.4370094307688772E-2</v>
      </c>
      <c r="G35" s="108">
        <f t="shared" si="1"/>
        <v>8.3333333333333259E-2</v>
      </c>
      <c r="H35" s="80">
        <f t="shared" ref="H35:K36" si="19">H36</f>
        <v>650000</v>
      </c>
      <c r="I35" s="107">
        <f t="shared" si="3"/>
        <v>-2.4370094307688772E-2</v>
      </c>
      <c r="J35" s="107">
        <f t="shared" si="4"/>
        <v>8.3333333333333259E-2</v>
      </c>
      <c r="K35" s="80">
        <f t="shared" si="19"/>
        <v>650000</v>
      </c>
      <c r="L35" s="109">
        <f t="shared" si="5"/>
        <v>-2.4370094307688772E-2</v>
      </c>
      <c r="M35" s="110">
        <f t="shared" si="6"/>
        <v>8.3333333333333259E-2</v>
      </c>
    </row>
    <row r="36" spans="1:13" s="104" customFormat="1" ht="47.25" x14ac:dyDescent="0.25">
      <c r="A36" s="4" t="s">
        <v>55</v>
      </c>
      <c r="B36" s="11" t="s">
        <v>56</v>
      </c>
      <c r="C36" s="79">
        <f t="shared" si="18"/>
        <v>666236.24</v>
      </c>
      <c r="D36" s="79">
        <f t="shared" si="18"/>
        <v>600000</v>
      </c>
      <c r="E36" s="80">
        <f t="shared" si="18"/>
        <v>650000</v>
      </c>
      <c r="F36" s="107">
        <f t="shared" si="0"/>
        <v>-2.4370094307688772E-2</v>
      </c>
      <c r="G36" s="108">
        <f t="shared" si="1"/>
        <v>8.3333333333333259E-2</v>
      </c>
      <c r="H36" s="80">
        <f t="shared" si="19"/>
        <v>650000</v>
      </c>
      <c r="I36" s="107">
        <f t="shared" si="3"/>
        <v>-2.4370094307688772E-2</v>
      </c>
      <c r="J36" s="107">
        <f t="shared" si="4"/>
        <v>8.3333333333333259E-2</v>
      </c>
      <c r="K36" s="80">
        <f t="shared" si="19"/>
        <v>650000</v>
      </c>
      <c r="L36" s="109">
        <f t="shared" si="5"/>
        <v>-2.4370094307688772E-2</v>
      </c>
      <c r="M36" s="110">
        <f t="shared" si="6"/>
        <v>8.3333333333333259E-2</v>
      </c>
    </row>
    <row r="37" spans="1:13" s="104" customFormat="1" ht="63" x14ac:dyDescent="0.25">
      <c r="A37" s="4" t="s">
        <v>10</v>
      </c>
      <c r="B37" s="11" t="s">
        <v>57</v>
      </c>
      <c r="C37" s="79">
        <v>666236.24</v>
      </c>
      <c r="D37" s="79">
        <v>600000</v>
      </c>
      <c r="E37" s="80">
        <v>650000</v>
      </c>
      <c r="F37" s="107">
        <f t="shared" si="0"/>
        <v>-2.4370094307688772E-2</v>
      </c>
      <c r="G37" s="108">
        <f t="shared" si="1"/>
        <v>8.3333333333333259E-2</v>
      </c>
      <c r="H37" s="80">
        <v>650000</v>
      </c>
      <c r="I37" s="107">
        <f t="shared" si="3"/>
        <v>-2.4370094307688772E-2</v>
      </c>
      <c r="J37" s="107">
        <f t="shared" si="4"/>
        <v>8.3333333333333259E-2</v>
      </c>
      <c r="K37" s="80">
        <v>650000</v>
      </c>
      <c r="L37" s="109">
        <f t="shared" si="5"/>
        <v>-2.4370094307688772E-2</v>
      </c>
      <c r="M37" s="110">
        <f t="shared" si="6"/>
        <v>8.3333333333333259E-2</v>
      </c>
    </row>
    <row r="38" spans="1:13" s="104" customFormat="1" ht="15.75" x14ac:dyDescent="0.25">
      <c r="A38" s="4" t="s">
        <v>58</v>
      </c>
      <c r="B38" s="11" t="s">
        <v>59</v>
      </c>
      <c r="C38" s="79">
        <f t="shared" ref="C38:E39" si="20">C39</f>
        <v>325398.08</v>
      </c>
      <c r="D38" s="79">
        <f t="shared" si="20"/>
        <v>603000</v>
      </c>
      <c r="E38" s="80">
        <f t="shared" si="20"/>
        <v>390000</v>
      </c>
      <c r="F38" s="107">
        <f t="shared" si="0"/>
        <v>0.19853196429431907</v>
      </c>
      <c r="G38" s="108">
        <f t="shared" si="1"/>
        <v>-0.35323383084577109</v>
      </c>
      <c r="H38" s="80">
        <f t="shared" ref="H38:K39" si="21">H39</f>
        <v>390000</v>
      </c>
      <c r="I38" s="107">
        <f t="shared" si="3"/>
        <v>0.19853196429431907</v>
      </c>
      <c r="J38" s="107">
        <f t="shared" si="4"/>
        <v>-0.35323383084577109</v>
      </c>
      <c r="K38" s="80">
        <f t="shared" si="21"/>
        <v>390000</v>
      </c>
      <c r="L38" s="109">
        <f t="shared" si="5"/>
        <v>0.19853196429431907</v>
      </c>
      <c r="M38" s="110">
        <f t="shared" si="6"/>
        <v>-0.35323383084577109</v>
      </c>
    </row>
    <row r="39" spans="1:13" s="104" customFormat="1" ht="47.25" x14ac:dyDescent="0.25">
      <c r="A39" s="4" t="s">
        <v>60</v>
      </c>
      <c r="B39" s="11" t="s">
        <v>61</v>
      </c>
      <c r="C39" s="79">
        <f t="shared" si="20"/>
        <v>325398.08</v>
      </c>
      <c r="D39" s="79">
        <f t="shared" si="20"/>
        <v>603000</v>
      </c>
      <c r="E39" s="80">
        <f t="shared" si="20"/>
        <v>390000</v>
      </c>
      <c r="F39" s="107">
        <f t="shared" si="0"/>
        <v>0.19853196429431907</v>
      </c>
      <c r="G39" s="108">
        <f t="shared" si="1"/>
        <v>-0.35323383084577109</v>
      </c>
      <c r="H39" s="80">
        <f t="shared" si="21"/>
        <v>390000</v>
      </c>
      <c r="I39" s="107">
        <f t="shared" si="3"/>
        <v>0.19853196429431907</v>
      </c>
      <c r="J39" s="107">
        <f t="shared" si="4"/>
        <v>-0.35323383084577109</v>
      </c>
      <c r="K39" s="80">
        <f t="shared" si="21"/>
        <v>390000</v>
      </c>
      <c r="L39" s="109">
        <f t="shared" si="5"/>
        <v>0.19853196429431907</v>
      </c>
      <c r="M39" s="110">
        <f t="shared" si="6"/>
        <v>-0.35323383084577109</v>
      </c>
    </row>
    <row r="40" spans="1:13" s="104" customFormat="1" ht="63" x14ac:dyDescent="0.25">
      <c r="A40" s="4" t="s">
        <v>11</v>
      </c>
      <c r="B40" s="11" t="s">
        <v>62</v>
      </c>
      <c r="C40" s="79">
        <v>325398.08</v>
      </c>
      <c r="D40" s="79">
        <v>603000</v>
      </c>
      <c r="E40" s="80">
        <v>390000</v>
      </c>
      <c r="F40" s="107">
        <f t="shared" si="0"/>
        <v>0.19853196429431907</v>
      </c>
      <c r="G40" s="108">
        <f t="shared" si="1"/>
        <v>-0.35323383084577109</v>
      </c>
      <c r="H40" s="80">
        <v>390000</v>
      </c>
      <c r="I40" s="107">
        <f t="shared" si="3"/>
        <v>0.19853196429431907</v>
      </c>
      <c r="J40" s="107">
        <f t="shared" si="4"/>
        <v>-0.35323383084577109</v>
      </c>
      <c r="K40" s="80">
        <v>390000</v>
      </c>
      <c r="L40" s="109">
        <f t="shared" si="5"/>
        <v>0.19853196429431907</v>
      </c>
      <c r="M40" s="110">
        <f t="shared" si="6"/>
        <v>-0.35323383084577109</v>
      </c>
    </row>
    <row r="41" spans="1:13" ht="47.25" x14ac:dyDescent="0.25">
      <c r="A41" s="3" t="s">
        <v>63</v>
      </c>
      <c r="B41" s="2" t="s">
        <v>64</v>
      </c>
      <c r="C41" s="77">
        <f t="shared" ref="C41:E44" si="22">C42</f>
        <v>148000</v>
      </c>
      <c r="D41" s="77">
        <f t="shared" si="22"/>
        <v>107584.21</v>
      </c>
      <c r="E41" s="78">
        <f t="shared" si="22"/>
        <v>100000</v>
      </c>
      <c r="F41" s="75">
        <f t="shared" si="0"/>
        <v>-0.32432432432432434</v>
      </c>
      <c r="G41" s="76">
        <f t="shared" si="1"/>
        <v>-7.0495568076393456E-2</v>
      </c>
      <c r="H41" s="78">
        <f t="shared" ref="H41:K43" si="23">H42</f>
        <v>100000</v>
      </c>
      <c r="I41" s="75">
        <f t="shared" si="3"/>
        <v>-0.32432432432432434</v>
      </c>
      <c r="J41" s="75">
        <f t="shared" si="4"/>
        <v>-7.0495568076393456E-2</v>
      </c>
      <c r="K41" s="78">
        <f t="shared" si="23"/>
        <v>100000</v>
      </c>
      <c r="L41" s="71">
        <f t="shared" si="5"/>
        <v>-0.32432432432432434</v>
      </c>
      <c r="M41" s="72">
        <f t="shared" si="6"/>
        <v>-7.0495568076393456E-2</v>
      </c>
    </row>
    <row r="42" spans="1:13" s="104" customFormat="1" ht="94.5" x14ac:dyDescent="0.25">
      <c r="A42" s="4" t="s">
        <v>65</v>
      </c>
      <c r="B42" s="11" t="s">
        <v>66</v>
      </c>
      <c r="C42" s="79">
        <f t="shared" si="22"/>
        <v>148000</v>
      </c>
      <c r="D42" s="79">
        <f t="shared" si="22"/>
        <v>107584.21</v>
      </c>
      <c r="E42" s="80">
        <f t="shared" si="22"/>
        <v>100000</v>
      </c>
      <c r="F42" s="107">
        <f t="shared" si="0"/>
        <v>-0.32432432432432434</v>
      </c>
      <c r="G42" s="108">
        <f t="shared" si="1"/>
        <v>-7.0495568076393456E-2</v>
      </c>
      <c r="H42" s="80">
        <f t="shared" si="23"/>
        <v>100000</v>
      </c>
      <c r="I42" s="107">
        <f t="shared" si="3"/>
        <v>-0.32432432432432434</v>
      </c>
      <c r="J42" s="107">
        <f t="shared" si="4"/>
        <v>-7.0495568076393456E-2</v>
      </c>
      <c r="K42" s="80">
        <f t="shared" si="23"/>
        <v>100000</v>
      </c>
      <c r="L42" s="109">
        <f t="shared" si="5"/>
        <v>-0.32432432432432434</v>
      </c>
      <c r="M42" s="110">
        <f t="shared" si="6"/>
        <v>-7.0495568076393456E-2</v>
      </c>
    </row>
    <row r="43" spans="1:13" s="104" customFormat="1" ht="78.75" x14ac:dyDescent="0.25">
      <c r="A43" s="4" t="s">
        <v>67</v>
      </c>
      <c r="B43" s="11" t="s">
        <v>68</v>
      </c>
      <c r="C43" s="79">
        <f t="shared" si="22"/>
        <v>148000</v>
      </c>
      <c r="D43" s="79">
        <f t="shared" si="22"/>
        <v>107584.21</v>
      </c>
      <c r="E43" s="80">
        <f t="shared" si="22"/>
        <v>100000</v>
      </c>
      <c r="F43" s="107">
        <f t="shared" si="0"/>
        <v>-0.32432432432432434</v>
      </c>
      <c r="G43" s="108">
        <f t="shared" si="1"/>
        <v>-7.0495568076393456E-2</v>
      </c>
      <c r="H43" s="80">
        <f t="shared" si="23"/>
        <v>100000</v>
      </c>
      <c r="I43" s="107">
        <f t="shared" si="3"/>
        <v>-0.32432432432432434</v>
      </c>
      <c r="J43" s="107">
        <f t="shared" si="4"/>
        <v>-7.0495568076393456E-2</v>
      </c>
      <c r="K43" s="80">
        <f t="shared" si="23"/>
        <v>100000</v>
      </c>
      <c r="L43" s="109">
        <f t="shared" si="5"/>
        <v>-0.32432432432432434</v>
      </c>
      <c r="M43" s="110">
        <f t="shared" si="6"/>
        <v>-7.0495568076393456E-2</v>
      </c>
    </row>
    <row r="44" spans="1:13" s="104" customFormat="1" ht="94.5" x14ac:dyDescent="0.25">
      <c r="A44" s="4" t="s">
        <v>69</v>
      </c>
      <c r="B44" s="11" t="s">
        <v>0</v>
      </c>
      <c r="C44" s="79">
        <f t="shared" si="22"/>
        <v>148000</v>
      </c>
      <c r="D44" s="79">
        <f t="shared" si="22"/>
        <v>107584.21</v>
      </c>
      <c r="E44" s="80">
        <f t="shared" si="22"/>
        <v>100000</v>
      </c>
      <c r="F44" s="107">
        <f t="shared" si="0"/>
        <v>-0.32432432432432434</v>
      </c>
      <c r="G44" s="108">
        <f t="shared" si="1"/>
        <v>-7.0495568076393456E-2</v>
      </c>
      <c r="H44" s="80">
        <f>H45</f>
        <v>100000</v>
      </c>
      <c r="I44" s="107">
        <f t="shared" si="3"/>
        <v>-0.32432432432432434</v>
      </c>
      <c r="J44" s="107">
        <f t="shared" si="4"/>
        <v>-7.0495568076393456E-2</v>
      </c>
      <c r="K44" s="80">
        <f>K45</f>
        <v>100000</v>
      </c>
      <c r="L44" s="109">
        <f t="shared" si="5"/>
        <v>-0.32432432432432434</v>
      </c>
      <c r="M44" s="110">
        <f t="shared" si="6"/>
        <v>-7.0495568076393456E-2</v>
      </c>
    </row>
    <row r="45" spans="1:13" s="104" customFormat="1" ht="94.5" x14ac:dyDescent="0.25">
      <c r="A45" s="4" t="s">
        <v>70</v>
      </c>
      <c r="B45" s="11" t="s">
        <v>0</v>
      </c>
      <c r="C45" s="79">
        <v>148000</v>
      </c>
      <c r="D45" s="79">
        <v>107584.21</v>
      </c>
      <c r="E45" s="80">
        <v>100000</v>
      </c>
      <c r="F45" s="107">
        <f t="shared" si="0"/>
        <v>-0.32432432432432434</v>
      </c>
      <c r="G45" s="108">
        <f t="shared" si="1"/>
        <v>-7.0495568076393456E-2</v>
      </c>
      <c r="H45" s="80">
        <v>100000</v>
      </c>
      <c r="I45" s="107">
        <f t="shared" si="3"/>
        <v>-0.32432432432432434</v>
      </c>
      <c r="J45" s="107">
        <f t="shared" si="4"/>
        <v>-7.0495568076393456E-2</v>
      </c>
      <c r="K45" s="80">
        <v>100000</v>
      </c>
      <c r="L45" s="109">
        <f t="shared" si="5"/>
        <v>-0.32432432432432434</v>
      </c>
      <c r="M45" s="110">
        <f t="shared" si="6"/>
        <v>-7.0495568076393456E-2</v>
      </c>
    </row>
    <row r="46" spans="1:13" ht="47.25" x14ac:dyDescent="0.25">
      <c r="A46" s="3" t="s">
        <v>71</v>
      </c>
      <c r="B46" s="2" t="s">
        <v>72</v>
      </c>
      <c r="C46" s="77">
        <f t="shared" ref="C46:E48" si="24">C47</f>
        <v>396000</v>
      </c>
      <c r="D46" s="77">
        <f t="shared" si="24"/>
        <v>568007</v>
      </c>
      <c r="E46" s="78">
        <f t="shared" si="24"/>
        <v>545900</v>
      </c>
      <c r="F46" s="75">
        <f t="shared" si="0"/>
        <v>0.3785353535353535</v>
      </c>
      <c r="G46" s="76">
        <f t="shared" si="1"/>
        <v>-3.8920294996364513E-2</v>
      </c>
      <c r="H46" s="78">
        <f t="shared" ref="H46:K48" si="25">H47</f>
        <v>153100</v>
      </c>
      <c r="I46" s="75">
        <f t="shared" si="3"/>
        <v>-0.61338383838383836</v>
      </c>
      <c r="J46" s="75">
        <f t="shared" si="4"/>
        <v>-0.73046106826148272</v>
      </c>
      <c r="K46" s="78">
        <f t="shared" si="25"/>
        <v>154200</v>
      </c>
      <c r="L46" s="71">
        <f t="shared" si="5"/>
        <v>-0.6106060606060606</v>
      </c>
      <c r="M46" s="72">
        <f t="shared" si="6"/>
        <v>-0.728524472409671</v>
      </c>
    </row>
    <row r="47" spans="1:13" s="104" customFormat="1" ht="15.75" x14ac:dyDescent="0.25">
      <c r="A47" s="4" t="s">
        <v>73</v>
      </c>
      <c r="B47" s="11" t="s">
        <v>74</v>
      </c>
      <c r="C47" s="79">
        <f t="shared" si="24"/>
        <v>396000</v>
      </c>
      <c r="D47" s="79">
        <f t="shared" si="24"/>
        <v>568007</v>
      </c>
      <c r="E47" s="80">
        <f t="shared" si="24"/>
        <v>545900</v>
      </c>
      <c r="F47" s="107">
        <f t="shared" si="0"/>
        <v>0.3785353535353535</v>
      </c>
      <c r="G47" s="108">
        <f t="shared" si="1"/>
        <v>-3.8920294996364513E-2</v>
      </c>
      <c r="H47" s="80">
        <f t="shared" si="25"/>
        <v>153100</v>
      </c>
      <c r="I47" s="107">
        <f t="shared" si="3"/>
        <v>-0.61338383838383836</v>
      </c>
      <c r="J47" s="107">
        <f t="shared" si="4"/>
        <v>-0.73046106826148272</v>
      </c>
      <c r="K47" s="80">
        <f t="shared" si="25"/>
        <v>154200</v>
      </c>
      <c r="L47" s="109">
        <f t="shared" si="5"/>
        <v>-0.6106060606060606</v>
      </c>
      <c r="M47" s="110">
        <f t="shared" si="6"/>
        <v>-0.728524472409671</v>
      </c>
    </row>
    <row r="48" spans="1:13" s="104" customFormat="1" ht="15.75" x14ac:dyDescent="0.25">
      <c r="A48" s="4" t="s">
        <v>75</v>
      </c>
      <c r="B48" s="11" t="s">
        <v>76</v>
      </c>
      <c r="C48" s="79">
        <f t="shared" si="24"/>
        <v>396000</v>
      </c>
      <c r="D48" s="79">
        <f t="shared" si="24"/>
        <v>568007</v>
      </c>
      <c r="E48" s="80">
        <f t="shared" si="24"/>
        <v>545900</v>
      </c>
      <c r="F48" s="107">
        <f t="shared" si="0"/>
        <v>0.3785353535353535</v>
      </c>
      <c r="G48" s="108">
        <f t="shared" si="1"/>
        <v>-3.8920294996364513E-2</v>
      </c>
      <c r="H48" s="80">
        <f t="shared" si="25"/>
        <v>153100</v>
      </c>
      <c r="I48" s="107">
        <f t="shared" si="3"/>
        <v>-0.61338383838383836</v>
      </c>
      <c r="J48" s="107">
        <f t="shared" si="4"/>
        <v>-0.73046106826148272</v>
      </c>
      <c r="K48" s="80">
        <f t="shared" si="25"/>
        <v>154200</v>
      </c>
      <c r="L48" s="109">
        <f t="shared" si="5"/>
        <v>-0.6106060606060606</v>
      </c>
      <c r="M48" s="110">
        <f t="shared" si="6"/>
        <v>-0.728524472409671</v>
      </c>
    </row>
    <row r="49" spans="1:13" s="104" customFormat="1" ht="31.5" x14ac:dyDescent="0.25">
      <c r="A49" s="4" t="s">
        <v>77</v>
      </c>
      <c r="B49" s="11" t="s">
        <v>13</v>
      </c>
      <c r="C49" s="79">
        <v>396000</v>
      </c>
      <c r="D49" s="79">
        <v>568007</v>
      </c>
      <c r="E49" s="80">
        <v>545900</v>
      </c>
      <c r="F49" s="107">
        <f t="shared" si="0"/>
        <v>0.3785353535353535</v>
      </c>
      <c r="G49" s="108">
        <f t="shared" si="1"/>
        <v>-3.8920294996364513E-2</v>
      </c>
      <c r="H49" s="80">
        <v>153100</v>
      </c>
      <c r="I49" s="107">
        <f t="shared" si="3"/>
        <v>-0.61338383838383836</v>
      </c>
      <c r="J49" s="107">
        <f t="shared" si="4"/>
        <v>-0.73046106826148272</v>
      </c>
      <c r="K49" s="80">
        <v>154200</v>
      </c>
      <c r="L49" s="109">
        <f t="shared" si="5"/>
        <v>-0.6106060606060606</v>
      </c>
      <c r="M49" s="110">
        <f t="shared" si="6"/>
        <v>-0.728524472409671</v>
      </c>
    </row>
    <row r="50" spans="1:13" ht="0.75" customHeight="1" x14ac:dyDescent="0.25">
      <c r="A50" s="4" t="s">
        <v>78</v>
      </c>
      <c r="B50" s="11" t="s">
        <v>79</v>
      </c>
      <c r="C50" s="79"/>
      <c r="D50" s="79"/>
      <c r="E50" s="80">
        <v>464200</v>
      </c>
      <c r="F50" s="75" t="e">
        <f t="shared" si="0"/>
        <v>#DIV/0!</v>
      </c>
      <c r="G50" s="76" t="e">
        <f t="shared" si="1"/>
        <v>#DIV/0!</v>
      </c>
      <c r="H50" s="80">
        <v>464200</v>
      </c>
      <c r="I50" s="75" t="e">
        <f t="shared" si="3"/>
        <v>#DIV/0!</v>
      </c>
      <c r="J50" s="75" t="e">
        <f t="shared" si="4"/>
        <v>#DIV/0!</v>
      </c>
      <c r="K50" s="80">
        <v>464200</v>
      </c>
      <c r="L50" s="71" t="e">
        <f t="shared" si="5"/>
        <v>#DIV/0!</v>
      </c>
      <c r="M50" s="72" t="e">
        <f t="shared" si="6"/>
        <v>#DIV/0!</v>
      </c>
    </row>
    <row r="51" spans="1:13" ht="63" hidden="1" x14ac:dyDescent="0.25">
      <c r="A51" s="4" t="s">
        <v>80</v>
      </c>
      <c r="B51" s="11" t="s">
        <v>81</v>
      </c>
      <c r="C51" s="79"/>
      <c r="D51" s="79"/>
      <c r="E51" s="80">
        <v>135800</v>
      </c>
      <c r="F51" s="75" t="e">
        <f t="shared" si="0"/>
        <v>#DIV/0!</v>
      </c>
      <c r="G51" s="76" t="e">
        <f t="shared" si="1"/>
        <v>#DIV/0!</v>
      </c>
      <c r="H51" s="80">
        <v>135800</v>
      </c>
      <c r="I51" s="75" t="e">
        <f t="shared" si="3"/>
        <v>#DIV/0!</v>
      </c>
      <c r="J51" s="75" t="e">
        <f t="shared" si="4"/>
        <v>#DIV/0!</v>
      </c>
      <c r="K51" s="80">
        <v>135800</v>
      </c>
      <c r="L51" s="71" t="e">
        <f t="shared" si="5"/>
        <v>#DIV/0!</v>
      </c>
      <c r="M51" s="72" t="e">
        <f t="shared" si="6"/>
        <v>#DIV/0!</v>
      </c>
    </row>
    <row r="52" spans="1:13" ht="31.5" x14ac:dyDescent="0.25">
      <c r="A52" s="3" t="s">
        <v>82</v>
      </c>
      <c r="B52" s="2" t="s">
        <v>83</v>
      </c>
      <c r="C52" s="77">
        <f>C57</f>
        <v>34644.910000000003</v>
      </c>
      <c r="D52" s="77">
        <f>D57</f>
        <v>153420.01</v>
      </c>
      <c r="E52" s="78">
        <f>E57+E53</f>
        <v>70000</v>
      </c>
      <c r="F52" s="75">
        <f t="shared" si="0"/>
        <v>1.0204988265231458</v>
      </c>
      <c r="G52" s="76">
        <f t="shared" si="1"/>
        <v>-0.5437361788726256</v>
      </c>
      <c r="H52" s="78">
        <f>H57</f>
        <v>70000</v>
      </c>
      <c r="I52" s="75">
        <f t="shared" si="3"/>
        <v>1.0204988265231458</v>
      </c>
      <c r="J52" s="75">
        <f t="shared" si="4"/>
        <v>-0.5437361788726256</v>
      </c>
      <c r="K52" s="78">
        <f>K57</f>
        <v>70000</v>
      </c>
      <c r="L52" s="71">
        <f t="shared" si="5"/>
        <v>1.0204988265231458</v>
      </c>
      <c r="M52" s="72">
        <f t="shared" si="6"/>
        <v>-0.5437361788726256</v>
      </c>
    </row>
    <row r="53" spans="1:13" s="104" customFormat="1" ht="110.25" x14ac:dyDescent="0.25">
      <c r="A53" s="6" t="s">
        <v>212</v>
      </c>
      <c r="B53" s="5" t="s">
        <v>211</v>
      </c>
      <c r="C53" s="82">
        <v>0</v>
      </c>
      <c r="D53" s="82">
        <v>0</v>
      </c>
      <c r="E53" s="83">
        <f>E54</f>
        <v>0</v>
      </c>
      <c r="F53" s="107">
        <v>0</v>
      </c>
      <c r="G53" s="108">
        <v>0</v>
      </c>
      <c r="H53" s="111">
        <v>0</v>
      </c>
      <c r="I53" s="107">
        <v>0</v>
      </c>
      <c r="J53" s="107">
        <v>0</v>
      </c>
      <c r="K53" s="111">
        <v>0</v>
      </c>
      <c r="L53" s="109">
        <v>0</v>
      </c>
      <c r="M53" s="110">
        <v>0</v>
      </c>
    </row>
    <row r="54" spans="1:13" s="104" customFormat="1" ht="94.5" x14ac:dyDescent="0.25">
      <c r="A54" s="6" t="s">
        <v>213</v>
      </c>
      <c r="B54" s="5" t="s">
        <v>210</v>
      </c>
      <c r="C54" s="82">
        <v>0</v>
      </c>
      <c r="D54" s="82">
        <v>0</v>
      </c>
      <c r="E54" s="83">
        <f>E55</f>
        <v>0</v>
      </c>
      <c r="F54" s="107">
        <v>0</v>
      </c>
      <c r="G54" s="108">
        <v>0</v>
      </c>
      <c r="H54" s="111">
        <v>0</v>
      </c>
      <c r="I54" s="107">
        <v>0</v>
      </c>
      <c r="J54" s="107">
        <v>0</v>
      </c>
      <c r="K54" s="111">
        <v>0</v>
      </c>
      <c r="L54" s="109">
        <v>0</v>
      </c>
      <c r="M54" s="110">
        <v>0</v>
      </c>
    </row>
    <row r="55" spans="1:13" s="104" customFormat="1" ht="109.5" customHeight="1" x14ac:dyDescent="0.25">
      <c r="A55" s="6" t="s">
        <v>214</v>
      </c>
      <c r="B55" s="5" t="s">
        <v>210</v>
      </c>
      <c r="C55" s="82">
        <v>0</v>
      </c>
      <c r="D55" s="82">
        <v>0</v>
      </c>
      <c r="E55" s="83">
        <f>E56</f>
        <v>0</v>
      </c>
      <c r="F55" s="107">
        <v>0</v>
      </c>
      <c r="G55" s="108">
        <v>0</v>
      </c>
      <c r="H55" s="111">
        <v>0</v>
      </c>
      <c r="I55" s="107">
        <v>0</v>
      </c>
      <c r="J55" s="107">
        <v>0</v>
      </c>
      <c r="K55" s="111">
        <v>0</v>
      </c>
      <c r="L55" s="109">
        <v>0</v>
      </c>
      <c r="M55" s="110">
        <v>0</v>
      </c>
    </row>
    <row r="56" spans="1:13" s="104" customFormat="1" ht="94.5" x14ac:dyDescent="0.25">
      <c r="A56" s="6" t="s">
        <v>226</v>
      </c>
      <c r="B56" s="5" t="s">
        <v>210</v>
      </c>
      <c r="C56" s="82"/>
      <c r="D56" s="82"/>
      <c r="E56" s="83"/>
      <c r="F56" s="107">
        <v>0</v>
      </c>
      <c r="G56" s="108">
        <v>0</v>
      </c>
      <c r="H56" s="111">
        <v>0</v>
      </c>
      <c r="I56" s="107">
        <v>0</v>
      </c>
      <c r="J56" s="107">
        <v>0</v>
      </c>
      <c r="K56" s="111">
        <v>0</v>
      </c>
      <c r="L56" s="109">
        <v>0</v>
      </c>
      <c r="M56" s="110">
        <v>0</v>
      </c>
    </row>
    <row r="57" spans="1:13" s="104" customFormat="1" ht="31.5" x14ac:dyDescent="0.25">
      <c r="A57" s="4" t="s">
        <v>84</v>
      </c>
      <c r="B57" s="11" t="s">
        <v>85</v>
      </c>
      <c r="C57" s="79">
        <f t="shared" ref="C57:E59" si="26">C58</f>
        <v>34644.910000000003</v>
      </c>
      <c r="D57" s="79">
        <f t="shared" si="26"/>
        <v>153420.01</v>
      </c>
      <c r="E57" s="80">
        <f t="shared" si="26"/>
        <v>70000</v>
      </c>
      <c r="F57" s="107">
        <f t="shared" si="0"/>
        <v>1.0204988265231458</v>
      </c>
      <c r="G57" s="108">
        <f t="shared" si="1"/>
        <v>-0.5437361788726256</v>
      </c>
      <c r="H57" s="80">
        <f t="shared" ref="H57:K59" si="27">H58</f>
        <v>70000</v>
      </c>
      <c r="I57" s="107">
        <f t="shared" si="3"/>
        <v>1.0204988265231458</v>
      </c>
      <c r="J57" s="107">
        <f t="shared" si="4"/>
        <v>-0.5437361788726256</v>
      </c>
      <c r="K57" s="80">
        <f t="shared" si="27"/>
        <v>70000</v>
      </c>
      <c r="L57" s="109">
        <f t="shared" si="5"/>
        <v>1.0204988265231458</v>
      </c>
      <c r="M57" s="110">
        <f t="shared" si="6"/>
        <v>-0.5437361788726256</v>
      </c>
    </row>
    <row r="58" spans="1:13" s="104" customFormat="1" ht="31.5" x14ac:dyDescent="0.25">
      <c r="A58" s="4" t="s">
        <v>86</v>
      </c>
      <c r="B58" s="11" t="s">
        <v>87</v>
      </c>
      <c r="C58" s="79">
        <f t="shared" si="26"/>
        <v>34644.910000000003</v>
      </c>
      <c r="D58" s="79">
        <f t="shared" si="26"/>
        <v>153420.01</v>
      </c>
      <c r="E58" s="80">
        <f t="shared" si="26"/>
        <v>70000</v>
      </c>
      <c r="F58" s="107">
        <f t="shared" si="0"/>
        <v>1.0204988265231458</v>
      </c>
      <c r="G58" s="108">
        <f t="shared" si="1"/>
        <v>-0.5437361788726256</v>
      </c>
      <c r="H58" s="80">
        <f t="shared" si="27"/>
        <v>70000</v>
      </c>
      <c r="I58" s="107">
        <f t="shared" si="3"/>
        <v>1.0204988265231458</v>
      </c>
      <c r="J58" s="107">
        <f t="shared" si="4"/>
        <v>-0.5437361788726256</v>
      </c>
      <c r="K58" s="80">
        <f t="shared" si="27"/>
        <v>70000</v>
      </c>
      <c r="L58" s="109">
        <f t="shared" si="5"/>
        <v>1.0204988265231458</v>
      </c>
      <c r="M58" s="110">
        <f t="shared" si="6"/>
        <v>-0.5437361788726256</v>
      </c>
    </row>
    <row r="59" spans="1:13" s="104" customFormat="1" ht="63" x14ac:dyDescent="0.25">
      <c r="A59" s="4" t="s">
        <v>88</v>
      </c>
      <c r="B59" s="11" t="s">
        <v>89</v>
      </c>
      <c r="C59" s="79">
        <f t="shared" si="26"/>
        <v>34644.910000000003</v>
      </c>
      <c r="D59" s="79">
        <f t="shared" si="26"/>
        <v>153420.01</v>
      </c>
      <c r="E59" s="80">
        <f t="shared" si="26"/>
        <v>70000</v>
      </c>
      <c r="F59" s="107">
        <f t="shared" si="0"/>
        <v>1.0204988265231458</v>
      </c>
      <c r="G59" s="108">
        <f t="shared" si="1"/>
        <v>-0.5437361788726256</v>
      </c>
      <c r="H59" s="80">
        <f t="shared" si="27"/>
        <v>70000</v>
      </c>
      <c r="I59" s="107">
        <f t="shared" si="3"/>
        <v>1.0204988265231458</v>
      </c>
      <c r="J59" s="107">
        <f t="shared" si="4"/>
        <v>-0.5437361788726256</v>
      </c>
      <c r="K59" s="80">
        <f t="shared" si="27"/>
        <v>70000</v>
      </c>
      <c r="L59" s="109">
        <f t="shared" si="5"/>
        <v>1.0204988265231458</v>
      </c>
      <c r="M59" s="110">
        <f t="shared" si="6"/>
        <v>-0.5437361788726256</v>
      </c>
    </row>
    <row r="60" spans="1:13" s="104" customFormat="1" ht="47.25" x14ac:dyDescent="0.25">
      <c r="A60" s="4" t="s">
        <v>90</v>
      </c>
      <c r="B60" s="11" t="s">
        <v>1</v>
      </c>
      <c r="C60" s="79">
        <v>34644.910000000003</v>
      </c>
      <c r="D60" s="79">
        <v>153420.01</v>
      </c>
      <c r="E60" s="80">
        <v>70000</v>
      </c>
      <c r="F60" s="107">
        <f t="shared" si="0"/>
        <v>1.0204988265231458</v>
      </c>
      <c r="G60" s="108">
        <f t="shared" si="1"/>
        <v>-0.5437361788726256</v>
      </c>
      <c r="H60" s="80">
        <v>70000</v>
      </c>
      <c r="I60" s="107">
        <f t="shared" si="3"/>
        <v>1.0204988265231458</v>
      </c>
      <c r="J60" s="107">
        <f t="shared" si="4"/>
        <v>-0.5437361788726256</v>
      </c>
      <c r="K60" s="80">
        <v>70000</v>
      </c>
      <c r="L60" s="109">
        <f t="shared" si="5"/>
        <v>1.0204988265231458</v>
      </c>
      <c r="M60" s="110">
        <f t="shared" si="6"/>
        <v>-0.5437361788726256</v>
      </c>
    </row>
    <row r="61" spans="1:13" ht="15.75" x14ac:dyDescent="0.25">
      <c r="A61" s="3" t="s">
        <v>91</v>
      </c>
      <c r="B61" s="2" t="s">
        <v>92</v>
      </c>
      <c r="C61" s="77">
        <f t="shared" ref="C61:E62" si="28">C62</f>
        <v>107254.59</v>
      </c>
      <c r="D61" s="77">
        <f t="shared" si="28"/>
        <v>150000</v>
      </c>
      <c r="E61" s="78">
        <f t="shared" si="28"/>
        <v>100000</v>
      </c>
      <c r="F61" s="75">
        <f t="shared" si="0"/>
        <v>-6.7638970043146895E-2</v>
      </c>
      <c r="G61" s="76">
        <f t="shared" si="1"/>
        <v>-0.33333333333333337</v>
      </c>
      <c r="H61" s="78">
        <f t="shared" ref="H61:K62" si="29">H62</f>
        <v>100000</v>
      </c>
      <c r="I61" s="75">
        <f t="shared" si="3"/>
        <v>-6.7638970043146895E-2</v>
      </c>
      <c r="J61" s="75">
        <f t="shared" si="4"/>
        <v>-0.33333333333333337</v>
      </c>
      <c r="K61" s="78">
        <f t="shared" si="29"/>
        <v>100000</v>
      </c>
      <c r="L61" s="71">
        <f t="shared" si="5"/>
        <v>-6.7638970043146895E-2</v>
      </c>
      <c r="M61" s="72">
        <f t="shared" si="6"/>
        <v>-0.33333333333333337</v>
      </c>
    </row>
    <row r="62" spans="1:13" s="104" customFormat="1" ht="15.75" x14ac:dyDescent="0.25">
      <c r="A62" s="4" t="s">
        <v>93</v>
      </c>
      <c r="B62" s="11" t="s">
        <v>6</v>
      </c>
      <c r="C62" s="79">
        <f t="shared" si="28"/>
        <v>107254.59</v>
      </c>
      <c r="D62" s="79">
        <f t="shared" si="28"/>
        <v>150000</v>
      </c>
      <c r="E62" s="80">
        <f t="shared" si="28"/>
        <v>100000</v>
      </c>
      <c r="F62" s="107">
        <f t="shared" si="0"/>
        <v>-6.7638970043146895E-2</v>
      </c>
      <c r="G62" s="108">
        <f t="shared" si="1"/>
        <v>-0.33333333333333337</v>
      </c>
      <c r="H62" s="80">
        <f t="shared" si="29"/>
        <v>100000</v>
      </c>
      <c r="I62" s="107">
        <f t="shared" si="3"/>
        <v>-6.7638970043146895E-2</v>
      </c>
      <c r="J62" s="107">
        <f t="shared" si="4"/>
        <v>-0.33333333333333337</v>
      </c>
      <c r="K62" s="80">
        <f t="shared" si="29"/>
        <v>100000</v>
      </c>
      <c r="L62" s="109">
        <f t="shared" si="5"/>
        <v>-6.7638970043146895E-2</v>
      </c>
      <c r="M62" s="110">
        <f t="shared" si="6"/>
        <v>-0.33333333333333337</v>
      </c>
    </row>
    <row r="63" spans="1:13" s="104" customFormat="1" ht="31.5" x14ac:dyDescent="0.25">
      <c r="A63" s="4" t="s">
        <v>94</v>
      </c>
      <c r="B63" s="11" t="s">
        <v>2</v>
      </c>
      <c r="C63" s="79">
        <v>107254.59</v>
      </c>
      <c r="D63" s="79">
        <v>150000</v>
      </c>
      <c r="E63" s="80">
        <v>100000</v>
      </c>
      <c r="F63" s="107">
        <f t="shared" si="0"/>
        <v>-6.7638970043146895E-2</v>
      </c>
      <c r="G63" s="108">
        <f t="shared" si="1"/>
        <v>-0.33333333333333337</v>
      </c>
      <c r="H63" s="80">
        <v>100000</v>
      </c>
      <c r="I63" s="107">
        <f t="shared" si="3"/>
        <v>-6.7638970043146895E-2</v>
      </c>
      <c r="J63" s="107">
        <f t="shared" si="4"/>
        <v>-0.33333333333333337</v>
      </c>
      <c r="K63" s="80">
        <v>100000</v>
      </c>
      <c r="L63" s="109">
        <f t="shared" si="5"/>
        <v>-6.7638970043146895E-2</v>
      </c>
      <c r="M63" s="110">
        <f t="shared" si="6"/>
        <v>-0.33333333333333337</v>
      </c>
    </row>
    <row r="64" spans="1:13" ht="15.75" x14ac:dyDescent="0.25">
      <c r="A64" s="3" t="s">
        <v>95</v>
      </c>
      <c r="B64" s="2" t="s">
        <v>96</v>
      </c>
      <c r="C64" s="77">
        <f>C65</f>
        <v>13965975.6</v>
      </c>
      <c r="D64" s="77">
        <f>D65</f>
        <v>13746468</v>
      </c>
      <c r="E64" s="78">
        <f>E65</f>
        <v>9565866</v>
      </c>
      <c r="F64" s="75">
        <f t="shared" si="0"/>
        <v>-0.31505923581879947</v>
      </c>
      <c r="G64" s="76">
        <f t="shared" si="1"/>
        <v>-0.30412190244068515</v>
      </c>
      <c r="H64" s="78">
        <f t="shared" ref="H64:K64" si="30">H65</f>
        <v>5403945</v>
      </c>
      <c r="I64" s="75">
        <f t="shared" si="3"/>
        <v>-0.61306355139271473</v>
      </c>
      <c r="J64" s="75">
        <f t="shared" si="4"/>
        <v>-0.60688483761792478</v>
      </c>
      <c r="K64" s="78">
        <f t="shared" si="30"/>
        <v>5048700</v>
      </c>
      <c r="L64" s="71">
        <f t="shared" si="5"/>
        <v>-0.63850001284550428</v>
      </c>
      <c r="M64" s="72">
        <f t="shared" si="6"/>
        <v>-0.63272747588689693</v>
      </c>
    </row>
    <row r="65" spans="1:19" ht="47.25" x14ac:dyDescent="0.25">
      <c r="A65" s="3" t="s">
        <v>97</v>
      </c>
      <c r="B65" s="2" t="s">
        <v>98</v>
      </c>
      <c r="C65" s="77">
        <f>C66+C73+C95+C102+C106+C108</f>
        <v>13965975.6</v>
      </c>
      <c r="D65" s="77">
        <f>D66+D73+D95+D102+D106+D108+D110</f>
        <v>13746468</v>
      </c>
      <c r="E65" s="78">
        <f>E66+E73+E95</f>
        <v>9565866</v>
      </c>
      <c r="F65" s="75">
        <f t="shared" si="0"/>
        <v>-0.31505923581879947</v>
      </c>
      <c r="G65" s="76">
        <f t="shared" si="1"/>
        <v>-0.30412190244068515</v>
      </c>
      <c r="H65" s="78">
        <f>H66+H73+H95</f>
        <v>5403945</v>
      </c>
      <c r="I65" s="75">
        <f t="shared" si="3"/>
        <v>-0.61306355139271473</v>
      </c>
      <c r="J65" s="75">
        <f t="shared" si="4"/>
        <v>-0.60688483761792478</v>
      </c>
      <c r="K65" s="78">
        <f>K66+K73+K95</f>
        <v>5048700</v>
      </c>
      <c r="L65" s="71">
        <f t="shared" si="5"/>
        <v>-0.63850001284550428</v>
      </c>
      <c r="M65" s="72">
        <f t="shared" si="6"/>
        <v>-0.63272747588689693</v>
      </c>
    </row>
    <row r="66" spans="1:19" ht="31.5" x14ac:dyDescent="0.25">
      <c r="A66" s="3" t="s">
        <v>99</v>
      </c>
      <c r="B66" s="2" t="s">
        <v>100</v>
      </c>
      <c r="C66" s="77">
        <f>C67+C70</f>
        <v>6813820</v>
      </c>
      <c r="D66" s="77">
        <f>D67+D70</f>
        <v>7042770</v>
      </c>
      <c r="E66" s="78">
        <f>E67+E70</f>
        <v>6761120</v>
      </c>
      <c r="F66" s="75">
        <f t="shared" si="0"/>
        <v>-7.7342812108333048E-3</v>
      </c>
      <c r="G66" s="76">
        <f t="shared" si="1"/>
        <v>-3.9991367033141767E-2</v>
      </c>
      <c r="H66" s="78">
        <f t="shared" ref="H66:K66" si="31">H67+H70</f>
        <v>5403100</v>
      </c>
      <c r="I66" s="75">
        <f t="shared" si="3"/>
        <v>-0.20703804914130397</v>
      </c>
      <c r="J66" s="75">
        <f t="shared" si="4"/>
        <v>-0.23281606526977316</v>
      </c>
      <c r="K66" s="78">
        <f t="shared" si="31"/>
        <v>5048700</v>
      </c>
      <c r="L66" s="71">
        <f t="shared" si="5"/>
        <v>-0.25904998958000069</v>
      </c>
      <c r="M66" s="72">
        <f t="shared" si="6"/>
        <v>-0.28313717471960609</v>
      </c>
    </row>
    <row r="67" spans="1:19" s="104" customFormat="1" ht="15.75" x14ac:dyDescent="0.25">
      <c r="A67" s="4" t="s">
        <v>101</v>
      </c>
      <c r="B67" s="11" t="s">
        <v>102</v>
      </c>
      <c r="C67" s="79">
        <f t="shared" ref="C67:D68" si="32">C68</f>
        <v>6449900</v>
      </c>
      <c r="D67" s="79">
        <f t="shared" si="32"/>
        <v>6584500</v>
      </c>
      <c r="E67" s="80">
        <f>E68</f>
        <v>6255300</v>
      </c>
      <c r="F67" s="107">
        <f t="shared" si="0"/>
        <v>-3.0171010403262088E-2</v>
      </c>
      <c r="G67" s="108">
        <f t="shared" si="1"/>
        <v>-4.9996203204495382E-2</v>
      </c>
      <c r="H67" s="80">
        <f t="shared" ref="H67:K68" si="33">H68</f>
        <v>5403100</v>
      </c>
      <c r="I67" s="107">
        <f t="shared" si="3"/>
        <v>-0.16229708987736247</v>
      </c>
      <c r="J67" s="107">
        <f t="shared" si="4"/>
        <v>-0.17942136836509981</v>
      </c>
      <c r="K67" s="80">
        <f t="shared" si="33"/>
        <v>5048700</v>
      </c>
      <c r="L67" s="109">
        <f t="shared" si="5"/>
        <v>-0.21724367819656121</v>
      </c>
      <c r="M67" s="110">
        <f t="shared" si="6"/>
        <v>-0.23324474143822616</v>
      </c>
    </row>
    <row r="68" spans="1:19" s="104" customFormat="1" ht="31.5" x14ac:dyDescent="0.25">
      <c r="A68" s="4" t="s">
        <v>103</v>
      </c>
      <c r="B68" s="11" t="s">
        <v>3</v>
      </c>
      <c r="C68" s="79">
        <f t="shared" si="32"/>
        <v>6449900</v>
      </c>
      <c r="D68" s="79">
        <f t="shared" si="32"/>
        <v>6584500</v>
      </c>
      <c r="E68" s="80">
        <f>E69</f>
        <v>6255300</v>
      </c>
      <c r="F68" s="107">
        <f t="shared" si="0"/>
        <v>-3.0171010403262088E-2</v>
      </c>
      <c r="G68" s="108">
        <f t="shared" si="1"/>
        <v>-4.9996203204495382E-2</v>
      </c>
      <c r="H68" s="80">
        <f t="shared" si="33"/>
        <v>5403100</v>
      </c>
      <c r="I68" s="107">
        <f t="shared" si="3"/>
        <v>-0.16229708987736247</v>
      </c>
      <c r="J68" s="107">
        <f t="shared" si="4"/>
        <v>-0.17942136836509981</v>
      </c>
      <c r="K68" s="80">
        <f t="shared" si="33"/>
        <v>5048700</v>
      </c>
      <c r="L68" s="109">
        <f t="shared" si="5"/>
        <v>-0.21724367819656121</v>
      </c>
      <c r="M68" s="110">
        <f t="shared" si="6"/>
        <v>-0.23324474143822616</v>
      </c>
    </row>
    <row r="69" spans="1:19" s="104" customFormat="1" ht="31.5" x14ac:dyDescent="0.25">
      <c r="A69" s="4" t="s">
        <v>104</v>
      </c>
      <c r="B69" s="11" t="s">
        <v>3</v>
      </c>
      <c r="C69" s="79">
        <v>6449900</v>
      </c>
      <c r="D69" s="79">
        <v>6584500</v>
      </c>
      <c r="E69" s="80">
        <v>6255300</v>
      </c>
      <c r="F69" s="107">
        <f t="shared" si="0"/>
        <v>-3.0171010403262088E-2</v>
      </c>
      <c r="G69" s="108">
        <f t="shared" si="1"/>
        <v>-4.9996203204495382E-2</v>
      </c>
      <c r="H69" s="80">
        <v>5403100</v>
      </c>
      <c r="I69" s="107">
        <f t="shared" si="3"/>
        <v>-0.16229708987736247</v>
      </c>
      <c r="J69" s="107">
        <f t="shared" si="4"/>
        <v>-0.17942136836509981</v>
      </c>
      <c r="K69" s="80">
        <v>5048700</v>
      </c>
      <c r="L69" s="109">
        <f t="shared" si="5"/>
        <v>-0.21724367819656121</v>
      </c>
      <c r="M69" s="110">
        <f t="shared" si="6"/>
        <v>-0.23324474143822616</v>
      </c>
    </row>
    <row r="70" spans="1:19" s="104" customFormat="1" ht="31.5" customHeight="1" x14ac:dyDescent="0.25">
      <c r="A70" s="4" t="s">
        <v>205</v>
      </c>
      <c r="B70" s="11" t="s">
        <v>208</v>
      </c>
      <c r="C70" s="79">
        <f t="shared" ref="C70:E71" si="34">C71</f>
        <v>363920</v>
      </c>
      <c r="D70" s="79">
        <f t="shared" si="34"/>
        <v>458270</v>
      </c>
      <c r="E70" s="80">
        <f t="shared" si="34"/>
        <v>505820</v>
      </c>
      <c r="F70" s="107">
        <f t="shared" si="0"/>
        <v>0.38992086172785223</v>
      </c>
      <c r="G70" s="108">
        <f t="shared" si="1"/>
        <v>0.10375979226220355</v>
      </c>
      <c r="H70" s="80">
        <v>0</v>
      </c>
      <c r="I70" s="107">
        <f t="shared" si="3"/>
        <v>-1</v>
      </c>
      <c r="J70" s="107">
        <f t="shared" si="4"/>
        <v>-1</v>
      </c>
      <c r="K70" s="80">
        <v>0</v>
      </c>
      <c r="L70" s="109">
        <f t="shared" si="5"/>
        <v>-1</v>
      </c>
      <c r="M70" s="110">
        <f t="shared" si="6"/>
        <v>-1</v>
      </c>
    </row>
    <row r="71" spans="1:19" s="104" customFormat="1" ht="36.75" customHeight="1" x14ac:dyDescent="0.25">
      <c r="A71" s="4" t="s">
        <v>206</v>
      </c>
      <c r="B71" s="11" t="s">
        <v>209</v>
      </c>
      <c r="C71" s="79">
        <f t="shared" si="34"/>
        <v>363920</v>
      </c>
      <c r="D71" s="79">
        <f t="shared" si="34"/>
        <v>458270</v>
      </c>
      <c r="E71" s="80">
        <f t="shared" si="34"/>
        <v>505820</v>
      </c>
      <c r="F71" s="107">
        <f t="shared" si="0"/>
        <v>0.38992086172785223</v>
      </c>
      <c r="G71" s="108">
        <f t="shared" si="1"/>
        <v>0.10375979226220355</v>
      </c>
      <c r="H71" s="80">
        <v>0</v>
      </c>
      <c r="I71" s="107">
        <f t="shared" si="3"/>
        <v>-1</v>
      </c>
      <c r="J71" s="107">
        <f t="shared" si="4"/>
        <v>-1</v>
      </c>
      <c r="K71" s="80">
        <v>0</v>
      </c>
      <c r="L71" s="109">
        <f t="shared" si="5"/>
        <v>-1</v>
      </c>
      <c r="M71" s="110">
        <f t="shared" si="6"/>
        <v>-1</v>
      </c>
    </row>
    <row r="72" spans="1:19" s="104" customFormat="1" ht="37.5" customHeight="1" x14ac:dyDescent="0.25">
      <c r="A72" s="4" t="s">
        <v>207</v>
      </c>
      <c r="B72" s="11" t="s">
        <v>209</v>
      </c>
      <c r="C72" s="79">
        <v>363920</v>
      </c>
      <c r="D72" s="79">
        <v>458270</v>
      </c>
      <c r="E72" s="80">
        <v>505820</v>
      </c>
      <c r="F72" s="107">
        <f t="shared" si="0"/>
        <v>0.38992086172785223</v>
      </c>
      <c r="G72" s="108">
        <f t="shared" si="1"/>
        <v>0.10375979226220355</v>
      </c>
      <c r="H72" s="84">
        <v>0</v>
      </c>
      <c r="I72" s="107">
        <f t="shared" si="3"/>
        <v>-1</v>
      </c>
      <c r="J72" s="107">
        <f t="shared" si="4"/>
        <v>-1</v>
      </c>
      <c r="K72" s="84">
        <v>0</v>
      </c>
      <c r="L72" s="109">
        <f t="shared" si="5"/>
        <v>-1</v>
      </c>
      <c r="M72" s="110">
        <f t="shared" si="6"/>
        <v>-1</v>
      </c>
    </row>
    <row r="73" spans="1:19" ht="41.25" customHeight="1" x14ac:dyDescent="0.25">
      <c r="A73" s="3" t="s">
        <v>105</v>
      </c>
      <c r="B73" s="2" t="s">
        <v>106</v>
      </c>
      <c r="C73" s="77">
        <f>C76+C89+C74+C85+C87</f>
        <v>7148320</v>
      </c>
      <c r="D73" s="77">
        <f>D76+D89+D85+D87+D74</f>
        <v>6703704</v>
      </c>
      <c r="E73" s="78">
        <f>E79+E82+E89+E92+E76</f>
        <v>2803946</v>
      </c>
      <c r="F73" s="75">
        <f t="shared" si="0"/>
        <v>-0.60774755467018826</v>
      </c>
      <c r="G73" s="76">
        <f t="shared" si="1"/>
        <v>-0.58173183064168699</v>
      </c>
      <c r="H73" s="78">
        <f>H79+H82+H89+H92</f>
        <v>0</v>
      </c>
      <c r="I73" s="75">
        <f t="shared" si="3"/>
        <v>-1</v>
      </c>
      <c r="J73" s="75">
        <f t="shared" si="4"/>
        <v>-1</v>
      </c>
      <c r="K73" s="78">
        <f>K79+K82+K89+K92</f>
        <v>0</v>
      </c>
      <c r="L73" s="71">
        <f t="shared" si="5"/>
        <v>-1</v>
      </c>
      <c r="M73" s="72">
        <f t="shared" si="6"/>
        <v>-1</v>
      </c>
    </row>
    <row r="74" spans="1:19" s="104" customFormat="1" ht="94.5" x14ac:dyDescent="0.25">
      <c r="A74" s="4" t="s">
        <v>171</v>
      </c>
      <c r="B74" s="11" t="s">
        <v>166</v>
      </c>
      <c r="C74" s="79">
        <f>C75</f>
        <v>3000000</v>
      </c>
      <c r="D74" s="79">
        <f>D75</f>
        <v>4073600</v>
      </c>
      <c r="E74" s="80">
        <v>0</v>
      </c>
      <c r="F74" s="107">
        <f t="shared" ref="F74:F109" si="35">E74/C74-100%</f>
        <v>-1</v>
      </c>
      <c r="G74" s="108">
        <f t="shared" ref="G74:G98" si="36">E74/D74-100%</f>
        <v>-1</v>
      </c>
      <c r="H74" s="84">
        <v>0</v>
      </c>
      <c r="I74" s="107">
        <f t="shared" ref="I74:I101" si="37">H74/C74-100%</f>
        <v>-1</v>
      </c>
      <c r="J74" s="107">
        <f t="shared" ref="J74:J102" si="38">H74/D74-100%</f>
        <v>-1</v>
      </c>
      <c r="K74" s="84">
        <v>0</v>
      </c>
      <c r="L74" s="109">
        <f t="shared" ref="L74:L109" si="39">K74/C74-100%</f>
        <v>-1</v>
      </c>
      <c r="M74" s="110">
        <f t="shared" ref="M74:M98" si="40">K74/D74-100%</f>
        <v>-1</v>
      </c>
    </row>
    <row r="75" spans="1:19" s="104" customFormat="1" ht="110.25" x14ac:dyDescent="0.25">
      <c r="A75" s="4" t="s">
        <v>172</v>
      </c>
      <c r="B75" s="11" t="s">
        <v>165</v>
      </c>
      <c r="C75" s="79">
        <v>3000000</v>
      </c>
      <c r="D75" s="79">
        <v>4073600</v>
      </c>
      <c r="E75" s="80">
        <v>0</v>
      </c>
      <c r="F75" s="107">
        <f t="shared" si="35"/>
        <v>-1</v>
      </c>
      <c r="G75" s="108">
        <f t="shared" si="36"/>
        <v>-1</v>
      </c>
      <c r="H75" s="84">
        <v>0</v>
      </c>
      <c r="I75" s="107">
        <f t="shared" si="37"/>
        <v>-1</v>
      </c>
      <c r="J75" s="107">
        <f t="shared" si="38"/>
        <v>-1</v>
      </c>
      <c r="K75" s="84">
        <v>0</v>
      </c>
      <c r="L75" s="109">
        <f t="shared" si="39"/>
        <v>-1</v>
      </c>
      <c r="M75" s="110">
        <f t="shared" si="40"/>
        <v>-1</v>
      </c>
    </row>
    <row r="76" spans="1:19" s="104" customFormat="1" ht="32.25" customHeight="1" x14ac:dyDescent="0.25">
      <c r="A76" s="6" t="s">
        <v>114</v>
      </c>
      <c r="B76" s="5" t="s">
        <v>115</v>
      </c>
      <c r="C76" s="82">
        <f t="shared" ref="C76:E77" si="41">C77</f>
        <v>1303</v>
      </c>
      <c r="D76" s="82">
        <f t="shared" si="41"/>
        <v>1080</v>
      </c>
      <c r="E76" s="83">
        <f t="shared" si="41"/>
        <v>0</v>
      </c>
      <c r="F76" s="107">
        <f t="shared" si="35"/>
        <v>-1</v>
      </c>
      <c r="G76" s="108">
        <f t="shared" si="36"/>
        <v>-1</v>
      </c>
      <c r="H76" s="83">
        <f t="shared" ref="H76:K76" si="42">H77</f>
        <v>0</v>
      </c>
      <c r="I76" s="107">
        <f t="shared" si="37"/>
        <v>-1</v>
      </c>
      <c r="J76" s="107">
        <f t="shared" si="38"/>
        <v>-1</v>
      </c>
      <c r="K76" s="83">
        <f t="shared" si="42"/>
        <v>0</v>
      </c>
      <c r="L76" s="109">
        <f t="shared" si="39"/>
        <v>-1</v>
      </c>
      <c r="M76" s="110">
        <f t="shared" si="40"/>
        <v>-1</v>
      </c>
    </row>
    <row r="77" spans="1:19" s="104" customFormat="1" ht="46.5" customHeight="1" x14ac:dyDescent="0.25">
      <c r="A77" s="5" t="s">
        <v>232</v>
      </c>
      <c r="B77" s="5" t="s">
        <v>113</v>
      </c>
      <c r="C77" s="82">
        <f t="shared" si="41"/>
        <v>1303</v>
      </c>
      <c r="D77" s="82">
        <f t="shared" si="41"/>
        <v>1080</v>
      </c>
      <c r="E77" s="83">
        <f t="shared" si="41"/>
        <v>0</v>
      </c>
      <c r="F77" s="107">
        <f t="shared" si="35"/>
        <v>-1</v>
      </c>
      <c r="G77" s="108">
        <f t="shared" si="36"/>
        <v>-1</v>
      </c>
      <c r="H77" s="83">
        <f>H78</f>
        <v>0</v>
      </c>
      <c r="I77" s="107">
        <f t="shared" si="37"/>
        <v>-1</v>
      </c>
      <c r="J77" s="107">
        <f t="shared" si="38"/>
        <v>-1</v>
      </c>
      <c r="K77" s="83">
        <f>K78</f>
        <v>0</v>
      </c>
      <c r="L77" s="109">
        <f t="shared" si="39"/>
        <v>-1</v>
      </c>
      <c r="M77" s="110">
        <f t="shared" si="40"/>
        <v>-1</v>
      </c>
    </row>
    <row r="78" spans="1:19" s="104" customFormat="1" ht="39" customHeight="1" x14ac:dyDescent="0.25">
      <c r="A78" s="6" t="s">
        <v>116</v>
      </c>
      <c r="B78" s="5" t="s">
        <v>113</v>
      </c>
      <c r="C78" s="82">
        <v>1303</v>
      </c>
      <c r="D78" s="82">
        <v>1080</v>
      </c>
      <c r="E78" s="83"/>
      <c r="F78" s="107">
        <f t="shared" si="35"/>
        <v>-1</v>
      </c>
      <c r="G78" s="108">
        <f t="shared" si="36"/>
        <v>-1</v>
      </c>
      <c r="H78" s="83">
        <v>0</v>
      </c>
      <c r="I78" s="107">
        <f t="shared" si="37"/>
        <v>-1</v>
      </c>
      <c r="J78" s="107">
        <f t="shared" si="38"/>
        <v>-1</v>
      </c>
      <c r="K78" s="83">
        <v>0</v>
      </c>
      <c r="L78" s="109">
        <f t="shared" si="39"/>
        <v>-1</v>
      </c>
      <c r="M78" s="110">
        <f t="shared" si="40"/>
        <v>-1</v>
      </c>
    </row>
    <row r="79" spans="1:19" s="104" customFormat="1" ht="15.75" hidden="1" customHeight="1" x14ac:dyDescent="0.25">
      <c r="A79" s="4"/>
      <c r="B79" s="11"/>
      <c r="C79" s="79"/>
      <c r="D79" s="79"/>
      <c r="E79" s="80"/>
      <c r="F79" s="107" t="e">
        <f t="shared" si="35"/>
        <v>#DIV/0!</v>
      </c>
      <c r="G79" s="108" t="e">
        <f t="shared" si="36"/>
        <v>#DIV/0!</v>
      </c>
      <c r="H79" s="80"/>
      <c r="I79" s="107" t="e">
        <f t="shared" si="37"/>
        <v>#DIV/0!</v>
      </c>
      <c r="J79" s="107" t="e">
        <f t="shared" si="38"/>
        <v>#DIV/0!</v>
      </c>
      <c r="K79" s="80"/>
      <c r="L79" s="109" t="e">
        <f t="shared" si="39"/>
        <v>#DIV/0!</v>
      </c>
      <c r="M79" s="110" t="e">
        <f t="shared" si="40"/>
        <v>#DIV/0!</v>
      </c>
      <c r="P79" s="112"/>
      <c r="Q79" s="112"/>
      <c r="R79" s="112"/>
      <c r="S79" s="113"/>
    </row>
    <row r="80" spans="1:19" s="104" customFormat="1" ht="15.75" hidden="1" x14ac:dyDescent="0.25">
      <c r="A80" s="4"/>
      <c r="B80" s="11"/>
      <c r="C80" s="79"/>
      <c r="D80" s="79"/>
      <c r="E80" s="80"/>
      <c r="F80" s="107" t="e">
        <f t="shared" si="35"/>
        <v>#DIV/0!</v>
      </c>
      <c r="G80" s="108" t="e">
        <f t="shared" si="36"/>
        <v>#DIV/0!</v>
      </c>
      <c r="H80" s="80"/>
      <c r="I80" s="107" t="e">
        <f t="shared" si="37"/>
        <v>#DIV/0!</v>
      </c>
      <c r="J80" s="107" t="e">
        <f t="shared" si="38"/>
        <v>#DIV/0!</v>
      </c>
      <c r="K80" s="80"/>
      <c r="L80" s="109" t="e">
        <f t="shared" si="39"/>
        <v>#DIV/0!</v>
      </c>
      <c r="M80" s="110" t="e">
        <f t="shared" si="40"/>
        <v>#DIV/0!</v>
      </c>
      <c r="P80" s="114"/>
      <c r="Q80" s="112"/>
      <c r="R80" s="112"/>
      <c r="S80" s="112"/>
    </row>
    <row r="81" spans="1:13" s="104" customFormat="1" ht="15.75" hidden="1" x14ac:dyDescent="0.25">
      <c r="A81" s="4"/>
      <c r="B81" s="11"/>
      <c r="C81" s="79"/>
      <c r="D81" s="79"/>
      <c r="E81" s="80"/>
      <c r="F81" s="107" t="e">
        <f t="shared" si="35"/>
        <v>#DIV/0!</v>
      </c>
      <c r="G81" s="108" t="e">
        <f t="shared" si="36"/>
        <v>#DIV/0!</v>
      </c>
      <c r="H81" s="80"/>
      <c r="I81" s="107" t="e">
        <f t="shared" si="37"/>
        <v>#DIV/0!</v>
      </c>
      <c r="J81" s="107" t="e">
        <f t="shared" si="38"/>
        <v>#DIV/0!</v>
      </c>
      <c r="K81" s="80"/>
      <c r="L81" s="109" t="e">
        <f t="shared" si="39"/>
        <v>#DIV/0!</v>
      </c>
      <c r="M81" s="110" t="e">
        <f t="shared" si="40"/>
        <v>#DIV/0!</v>
      </c>
    </row>
    <row r="82" spans="1:13" s="104" customFormat="1" ht="16.5" hidden="1" x14ac:dyDescent="0.25">
      <c r="A82" s="4"/>
      <c r="B82" s="8"/>
      <c r="C82" s="85"/>
      <c r="D82" s="85"/>
      <c r="E82" s="80"/>
      <c r="F82" s="107" t="e">
        <f t="shared" si="35"/>
        <v>#DIV/0!</v>
      </c>
      <c r="G82" s="108" t="e">
        <f t="shared" si="36"/>
        <v>#DIV/0!</v>
      </c>
      <c r="H82" s="80"/>
      <c r="I82" s="107" t="e">
        <f t="shared" si="37"/>
        <v>#DIV/0!</v>
      </c>
      <c r="J82" s="107" t="e">
        <f t="shared" si="38"/>
        <v>#DIV/0!</v>
      </c>
      <c r="K82" s="80"/>
      <c r="L82" s="109" t="e">
        <f t="shared" si="39"/>
        <v>#DIV/0!</v>
      </c>
      <c r="M82" s="110" t="e">
        <f t="shared" si="40"/>
        <v>#DIV/0!</v>
      </c>
    </row>
    <row r="83" spans="1:13" s="104" customFormat="1" ht="15.75" hidden="1" x14ac:dyDescent="0.25">
      <c r="A83" s="4"/>
      <c r="B83" s="9"/>
      <c r="C83" s="86"/>
      <c r="D83" s="86"/>
      <c r="E83" s="80"/>
      <c r="F83" s="107" t="e">
        <f t="shared" si="35"/>
        <v>#DIV/0!</v>
      </c>
      <c r="G83" s="108" t="e">
        <f t="shared" si="36"/>
        <v>#DIV/0!</v>
      </c>
      <c r="H83" s="80"/>
      <c r="I83" s="107" t="e">
        <f t="shared" si="37"/>
        <v>#DIV/0!</v>
      </c>
      <c r="J83" s="107" t="e">
        <f t="shared" si="38"/>
        <v>#DIV/0!</v>
      </c>
      <c r="K83" s="80"/>
      <c r="L83" s="109" t="e">
        <f t="shared" si="39"/>
        <v>#DIV/0!</v>
      </c>
      <c r="M83" s="110" t="e">
        <f t="shared" si="40"/>
        <v>#DIV/0!</v>
      </c>
    </row>
    <row r="84" spans="1:13" s="104" customFormat="1" ht="2.25" hidden="1" customHeight="1" x14ac:dyDescent="0.25">
      <c r="A84" s="4"/>
      <c r="B84" s="9"/>
      <c r="C84" s="86"/>
      <c r="D84" s="86"/>
      <c r="E84" s="80"/>
      <c r="F84" s="107" t="e">
        <f t="shared" si="35"/>
        <v>#DIV/0!</v>
      </c>
      <c r="G84" s="108" t="e">
        <f t="shared" si="36"/>
        <v>#DIV/0!</v>
      </c>
      <c r="H84" s="80"/>
      <c r="I84" s="107" t="e">
        <f t="shared" si="37"/>
        <v>#DIV/0!</v>
      </c>
      <c r="J84" s="107" t="e">
        <f t="shared" si="38"/>
        <v>#DIV/0!</v>
      </c>
      <c r="K84" s="80"/>
      <c r="L84" s="109" t="e">
        <f t="shared" si="39"/>
        <v>#DIV/0!</v>
      </c>
      <c r="M84" s="110" t="e">
        <f t="shared" si="40"/>
        <v>#DIV/0!</v>
      </c>
    </row>
    <row r="85" spans="1:13" s="104" customFormat="1" ht="63" x14ac:dyDescent="0.25">
      <c r="A85" s="32" t="s">
        <v>228</v>
      </c>
      <c r="B85" s="9" t="s">
        <v>167</v>
      </c>
      <c r="C85" s="86">
        <f>C86</f>
        <v>0</v>
      </c>
      <c r="D85" s="86">
        <v>0</v>
      </c>
      <c r="E85" s="80">
        <v>0</v>
      </c>
      <c r="F85" s="107"/>
      <c r="G85" s="108">
        <v>0</v>
      </c>
      <c r="H85" s="80">
        <v>0</v>
      </c>
      <c r="I85" s="107"/>
      <c r="J85" s="107">
        <v>0</v>
      </c>
      <c r="K85" s="80">
        <v>0</v>
      </c>
      <c r="L85" s="109"/>
      <c r="M85" s="110">
        <v>0</v>
      </c>
    </row>
    <row r="86" spans="1:13" s="104" customFormat="1" ht="63" x14ac:dyDescent="0.25">
      <c r="A86" s="32" t="s">
        <v>227</v>
      </c>
      <c r="B86" s="9" t="s">
        <v>168</v>
      </c>
      <c r="C86" s="86"/>
      <c r="D86" s="86"/>
      <c r="E86" s="80"/>
      <c r="F86" s="107"/>
      <c r="G86" s="108">
        <v>0</v>
      </c>
      <c r="H86" s="80">
        <v>0</v>
      </c>
      <c r="I86" s="107"/>
      <c r="J86" s="107">
        <v>0</v>
      </c>
      <c r="K86" s="80">
        <v>0</v>
      </c>
      <c r="L86" s="109"/>
      <c r="M86" s="110">
        <v>0</v>
      </c>
    </row>
    <row r="87" spans="1:13" s="104" customFormat="1" ht="78.75" x14ac:dyDescent="0.25">
      <c r="A87" s="32" t="s">
        <v>230</v>
      </c>
      <c r="B87" s="9" t="s">
        <v>169</v>
      </c>
      <c r="C87" s="86">
        <f>C88</f>
        <v>0</v>
      </c>
      <c r="D87" s="86">
        <v>0</v>
      </c>
      <c r="E87" s="80">
        <v>0</v>
      </c>
      <c r="F87" s="107"/>
      <c r="G87" s="108">
        <v>0</v>
      </c>
      <c r="H87" s="80">
        <v>0</v>
      </c>
      <c r="I87" s="107"/>
      <c r="J87" s="107">
        <v>0</v>
      </c>
      <c r="K87" s="80">
        <v>0</v>
      </c>
      <c r="L87" s="109"/>
      <c r="M87" s="110">
        <v>0</v>
      </c>
    </row>
    <row r="88" spans="1:13" s="104" customFormat="1" ht="94.5" x14ac:dyDescent="0.25">
      <c r="A88" s="32" t="s">
        <v>229</v>
      </c>
      <c r="B88" s="9" t="s">
        <v>170</v>
      </c>
      <c r="C88" s="86"/>
      <c r="D88" s="86"/>
      <c r="E88" s="80"/>
      <c r="F88" s="107"/>
      <c r="G88" s="108">
        <v>0</v>
      </c>
      <c r="H88" s="80">
        <v>0</v>
      </c>
      <c r="I88" s="107"/>
      <c r="J88" s="107">
        <v>0</v>
      </c>
      <c r="K88" s="80">
        <v>0</v>
      </c>
      <c r="L88" s="109"/>
      <c r="M88" s="110">
        <v>0</v>
      </c>
    </row>
    <row r="89" spans="1:13" s="104" customFormat="1" ht="15.75" x14ac:dyDescent="0.25">
      <c r="A89" s="4" t="s">
        <v>220</v>
      </c>
      <c r="B89" s="11" t="s">
        <v>107</v>
      </c>
      <c r="C89" s="79">
        <f t="shared" ref="C89:E90" si="43">C90</f>
        <v>4147017</v>
      </c>
      <c r="D89" s="79">
        <f t="shared" si="43"/>
        <v>2629024</v>
      </c>
      <c r="E89" s="80">
        <f t="shared" si="43"/>
        <v>2803946</v>
      </c>
      <c r="F89" s="107">
        <f t="shared" si="35"/>
        <v>-0.32386435840508976</v>
      </c>
      <c r="G89" s="108">
        <f t="shared" si="36"/>
        <v>6.6534957459498223E-2</v>
      </c>
      <c r="H89" s="80">
        <f t="shared" ref="H89:K90" si="44">H90</f>
        <v>0</v>
      </c>
      <c r="I89" s="107">
        <f t="shared" si="37"/>
        <v>-1</v>
      </c>
      <c r="J89" s="107">
        <f t="shared" si="38"/>
        <v>-1</v>
      </c>
      <c r="K89" s="80">
        <f t="shared" si="44"/>
        <v>0</v>
      </c>
      <c r="L89" s="109">
        <f t="shared" si="39"/>
        <v>-1</v>
      </c>
      <c r="M89" s="110">
        <f t="shared" si="40"/>
        <v>-1</v>
      </c>
    </row>
    <row r="90" spans="1:13" s="104" customFormat="1" ht="15.75" x14ac:dyDescent="0.25">
      <c r="A90" s="4" t="s">
        <v>219</v>
      </c>
      <c r="B90" s="11" t="s">
        <v>108</v>
      </c>
      <c r="C90" s="79">
        <f t="shared" si="43"/>
        <v>4147017</v>
      </c>
      <c r="D90" s="79">
        <f t="shared" si="43"/>
        <v>2629024</v>
      </c>
      <c r="E90" s="80">
        <f t="shared" si="43"/>
        <v>2803946</v>
      </c>
      <c r="F90" s="107">
        <f t="shared" si="35"/>
        <v>-0.32386435840508976</v>
      </c>
      <c r="G90" s="108">
        <f t="shared" si="36"/>
        <v>6.6534957459498223E-2</v>
      </c>
      <c r="H90" s="80">
        <f t="shared" si="44"/>
        <v>0</v>
      </c>
      <c r="I90" s="107">
        <f t="shared" si="37"/>
        <v>-1</v>
      </c>
      <c r="J90" s="107">
        <f t="shared" si="38"/>
        <v>-1</v>
      </c>
      <c r="K90" s="80">
        <f t="shared" si="44"/>
        <v>0</v>
      </c>
      <c r="L90" s="109">
        <f t="shared" si="39"/>
        <v>-1</v>
      </c>
      <c r="M90" s="110">
        <f t="shared" si="40"/>
        <v>-1</v>
      </c>
    </row>
    <row r="91" spans="1:13" s="104" customFormat="1" ht="15" customHeight="1" x14ac:dyDescent="0.25">
      <c r="A91" s="4" t="s">
        <v>218</v>
      </c>
      <c r="B91" s="11" t="s">
        <v>108</v>
      </c>
      <c r="C91" s="79">
        <v>4147017</v>
      </c>
      <c r="D91" s="79">
        <v>2629024</v>
      </c>
      <c r="E91" s="80">
        <v>2803946</v>
      </c>
      <c r="F91" s="107">
        <f t="shared" si="35"/>
        <v>-0.32386435840508976</v>
      </c>
      <c r="G91" s="108">
        <f t="shared" si="36"/>
        <v>6.6534957459498223E-2</v>
      </c>
      <c r="H91" s="80">
        <v>0</v>
      </c>
      <c r="I91" s="107">
        <f t="shared" si="37"/>
        <v>-1</v>
      </c>
      <c r="J91" s="107">
        <f t="shared" si="38"/>
        <v>-1</v>
      </c>
      <c r="K91" s="80">
        <v>0</v>
      </c>
      <c r="L91" s="109">
        <f t="shared" si="39"/>
        <v>-1</v>
      </c>
      <c r="M91" s="110">
        <f t="shared" si="40"/>
        <v>-1</v>
      </c>
    </row>
    <row r="92" spans="1:13" ht="15.75" hidden="1" x14ac:dyDescent="0.25">
      <c r="A92" s="4"/>
      <c r="B92" s="11"/>
      <c r="C92" s="79"/>
      <c r="D92" s="79"/>
      <c r="E92" s="80"/>
      <c r="F92" s="75" t="e">
        <f t="shared" si="35"/>
        <v>#DIV/0!</v>
      </c>
      <c r="G92" s="76" t="e">
        <f t="shared" si="36"/>
        <v>#DIV/0!</v>
      </c>
      <c r="H92" s="80"/>
      <c r="I92" s="75" t="e">
        <f t="shared" si="37"/>
        <v>#DIV/0!</v>
      </c>
      <c r="J92" s="75" t="e">
        <f t="shared" si="38"/>
        <v>#DIV/0!</v>
      </c>
      <c r="K92" s="80"/>
      <c r="L92" s="71" t="e">
        <f t="shared" si="39"/>
        <v>#DIV/0!</v>
      </c>
      <c r="M92" s="72" t="e">
        <f t="shared" si="40"/>
        <v>#DIV/0!</v>
      </c>
    </row>
    <row r="93" spans="1:13" ht="15.75" hidden="1" x14ac:dyDescent="0.25">
      <c r="A93" s="4"/>
      <c r="B93" s="11"/>
      <c r="C93" s="79"/>
      <c r="D93" s="79"/>
      <c r="E93" s="80"/>
      <c r="F93" s="75" t="e">
        <f t="shared" si="35"/>
        <v>#DIV/0!</v>
      </c>
      <c r="G93" s="76" t="e">
        <f t="shared" si="36"/>
        <v>#DIV/0!</v>
      </c>
      <c r="H93" s="80"/>
      <c r="I93" s="75" t="e">
        <f t="shared" si="37"/>
        <v>#DIV/0!</v>
      </c>
      <c r="J93" s="75" t="e">
        <f t="shared" si="38"/>
        <v>#DIV/0!</v>
      </c>
      <c r="K93" s="80"/>
      <c r="L93" s="71" t="e">
        <f t="shared" si="39"/>
        <v>#DIV/0!</v>
      </c>
      <c r="M93" s="72" t="e">
        <f t="shared" si="40"/>
        <v>#DIV/0!</v>
      </c>
    </row>
    <row r="94" spans="1:13" ht="15.75" hidden="1" x14ac:dyDescent="0.25">
      <c r="A94" s="4"/>
      <c r="B94" s="11"/>
      <c r="C94" s="79"/>
      <c r="D94" s="79"/>
      <c r="E94" s="80"/>
      <c r="F94" s="75" t="e">
        <f t="shared" si="35"/>
        <v>#DIV/0!</v>
      </c>
      <c r="G94" s="76" t="e">
        <f t="shared" si="36"/>
        <v>#DIV/0!</v>
      </c>
      <c r="H94" s="80"/>
      <c r="I94" s="75" t="e">
        <f t="shared" si="37"/>
        <v>#DIV/0!</v>
      </c>
      <c r="J94" s="75" t="e">
        <f t="shared" si="38"/>
        <v>#DIV/0!</v>
      </c>
      <c r="K94" s="80"/>
      <c r="L94" s="71" t="e">
        <f t="shared" si="39"/>
        <v>#DIV/0!</v>
      </c>
      <c r="M94" s="72" t="e">
        <f t="shared" si="40"/>
        <v>#DIV/0!</v>
      </c>
    </row>
    <row r="95" spans="1:13" ht="30.75" customHeight="1" x14ac:dyDescent="0.25">
      <c r="A95" s="3" t="s">
        <v>221</v>
      </c>
      <c r="B95" s="2" t="s">
        <v>109</v>
      </c>
      <c r="C95" s="77">
        <f>C96</f>
        <v>3835.6</v>
      </c>
      <c r="D95" s="77">
        <f>D96</f>
        <v>770</v>
      </c>
      <c r="E95" s="78">
        <f>E96+E99</f>
        <v>800</v>
      </c>
      <c r="F95" s="75">
        <f t="shared" si="35"/>
        <v>-0.79142767754718946</v>
      </c>
      <c r="G95" s="76">
        <f t="shared" si="36"/>
        <v>3.8961038961038863E-2</v>
      </c>
      <c r="H95" s="78">
        <f t="shared" ref="H95:K95" si="45">H96+H99</f>
        <v>845</v>
      </c>
      <c r="I95" s="75">
        <f t="shared" si="37"/>
        <v>-0.77969548440921888</v>
      </c>
      <c r="J95" s="75">
        <f t="shared" si="38"/>
        <v>9.740259740259738E-2</v>
      </c>
      <c r="K95" s="78">
        <f t="shared" si="45"/>
        <v>0</v>
      </c>
      <c r="L95" s="71">
        <f t="shared" si="39"/>
        <v>-1</v>
      </c>
      <c r="M95" s="72">
        <f t="shared" si="40"/>
        <v>-1</v>
      </c>
    </row>
    <row r="96" spans="1:13" s="104" customFormat="1" ht="69" customHeight="1" x14ac:dyDescent="0.25">
      <c r="A96" s="4" t="s">
        <v>225</v>
      </c>
      <c r="B96" s="11" t="s">
        <v>216</v>
      </c>
      <c r="C96" s="79">
        <f>C97</f>
        <v>3835.6</v>
      </c>
      <c r="D96" s="79">
        <f>D97</f>
        <v>770</v>
      </c>
      <c r="E96" s="80">
        <f>E97</f>
        <v>800</v>
      </c>
      <c r="F96" s="107">
        <v>0</v>
      </c>
      <c r="G96" s="108">
        <f t="shared" si="36"/>
        <v>3.8961038961038863E-2</v>
      </c>
      <c r="H96" s="80">
        <f>H97</f>
        <v>845</v>
      </c>
      <c r="I96" s="107">
        <v>0</v>
      </c>
      <c r="J96" s="107">
        <f t="shared" si="38"/>
        <v>9.740259740259738E-2</v>
      </c>
      <c r="K96" s="80">
        <f>K97</f>
        <v>0</v>
      </c>
      <c r="L96" s="109">
        <v>0</v>
      </c>
      <c r="M96" s="110">
        <f t="shared" si="40"/>
        <v>-1</v>
      </c>
    </row>
    <row r="97" spans="1:13" s="104" customFormat="1" ht="65.25" customHeight="1" x14ac:dyDescent="0.25">
      <c r="A97" s="4" t="s">
        <v>224</v>
      </c>
      <c r="B97" s="11" t="s">
        <v>215</v>
      </c>
      <c r="C97" s="79">
        <f>C98</f>
        <v>3835.6</v>
      </c>
      <c r="D97" s="79">
        <f>D98</f>
        <v>770</v>
      </c>
      <c r="E97" s="80">
        <f>E98</f>
        <v>800</v>
      </c>
      <c r="F97" s="107">
        <v>0</v>
      </c>
      <c r="G97" s="108">
        <f t="shared" si="36"/>
        <v>3.8961038961038863E-2</v>
      </c>
      <c r="H97" s="80">
        <f>H98</f>
        <v>845</v>
      </c>
      <c r="I97" s="107">
        <v>0</v>
      </c>
      <c r="J97" s="107">
        <f t="shared" si="38"/>
        <v>9.740259740259738E-2</v>
      </c>
      <c r="K97" s="80">
        <f>K98</f>
        <v>0</v>
      </c>
      <c r="L97" s="109">
        <v>0</v>
      </c>
      <c r="M97" s="110">
        <f t="shared" si="40"/>
        <v>-1</v>
      </c>
    </row>
    <row r="98" spans="1:13" s="104" customFormat="1" ht="69.75" customHeight="1" x14ac:dyDescent="0.25">
      <c r="A98" s="4" t="s">
        <v>217</v>
      </c>
      <c r="B98" s="11" t="s">
        <v>215</v>
      </c>
      <c r="C98" s="79">
        <v>3835.6</v>
      </c>
      <c r="D98" s="79">
        <v>770</v>
      </c>
      <c r="E98" s="80">
        <v>800</v>
      </c>
      <c r="F98" s="107">
        <v>0</v>
      </c>
      <c r="G98" s="108">
        <f t="shared" si="36"/>
        <v>3.8961038961038863E-2</v>
      </c>
      <c r="H98" s="80">
        <v>845</v>
      </c>
      <c r="I98" s="107">
        <v>0</v>
      </c>
      <c r="J98" s="107">
        <f t="shared" si="38"/>
        <v>9.740259740259738E-2</v>
      </c>
      <c r="K98" s="80"/>
      <c r="L98" s="109">
        <v>0</v>
      </c>
      <c r="M98" s="110">
        <f t="shared" si="40"/>
        <v>-1</v>
      </c>
    </row>
    <row r="99" spans="1:13" s="104" customFormat="1" ht="93" customHeight="1" x14ac:dyDescent="0.25">
      <c r="A99" s="4" t="s">
        <v>222</v>
      </c>
      <c r="B99" s="11" t="s">
        <v>111</v>
      </c>
      <c r="C99" s="79">
        <f>C100</f>
        <v>0</v>
      </c>
      <c r="D99" s="81">
        <f>D100</f>
        <v>0</v>
      </c>
      <c r="E99" s="81">
        <f>E100</f>
        <v>0</v>
      </c>
      <c r="F99" s="107"/>
      <c r="G99" s="108">
        <v>0</v>
      </c>
      <c r="H99" s="80">
        <f t="shared" ref="E99:K100" si="46">H100</f>
        <v>0</v>
      </c>
      <c r="I99" s="107"/>
      <c r="J99" s="107">
        <v>0</v>
      </c>
      <c r="K99" s="80">
        <f t="shared" si="46"/>
        <v>0</v>
      </c>
      <c r="L99" s="109"/>
      <c r="M99" s="110">
        <v>0</v>
      </c>
    </row>
    <row r="100" spans="1:13" s="104" customFormat="1" ht="87.75" customHeight="1" x14ac:dyDescent="0.25">
      <c r="A100" s="4" t="s">
        <v>223</v>
      </c>
      <c r="B100" s="11" t="s">
        <v>112</v>
      </c>
      <c r="C100" s="79">
        <f>C101</f>
        <v>0</v>
      </c>
      <c r="D100" s="81">
        <f>D101</f>
        <v>0</v>
      </c>
      <c r="E100" s="80">
        <f t="shared" si="46"/>
        <v>0</v>
      </c>
      <c r="F100" s="107"/>
      <c r="G100" s="108">
        <v>0</v>
      </c>
      <c r="H100" s="80">
        <f t="shared" si="46"/>
        <v>0</v>
      </c>
      <c r="I100" s="107"/>
      <c r="J100" s="107">
        <v>0</v>
      </c>
      <c r="K100" s="80">
        <f t="shared" si="46"/>
        <v>0</v>
      </c>
      <c r="L100" s="109"/>
      <c r="M100" s="110">
        <v>0</v>
      </c>
    </row>
    <row r="101" spans="1:13" s="104" customFormat="1" ht="82.5" customHeight="1" x14ac:dyDescent="0.25">
      <c r="A101" s="4" t="s">
        <v>231</v>
      </c>
      <c r="B101" s="11" t="s">
        <v>110</v>
      </c>
      <c r="C101" s="79"/>
      <c r="D101" s="81"/>
      <c r="E101" s="80"/>
      <c r="F101" s="107"/>
      <c r="G101" s="108">
        <v>0</v>
      </c>
      <c r="H101" s="80">
        <v>0</v>
      </c>
      <c r="I101" s="107"/>
      <c r="J101" s="107">
        <v>0</v>
      </c>
      <c r="K101" s="80">
        <v>0</v>
      </c>
      <c r="L101" s="109"/>
      <c r="M101" s="110">
        <v>0</v>
      </c>
    </row>
    <row r="102" spans="1:13" s="28" customFormat="1" ht="0.75" customHeight="1" x14ac:dyDescent="0.25">
      <c r="A102" s="29" t="s">
        <v>147</v>
      </c>
      <c r="B102" s="26" t="s">
        <v>148</v>
      </c>
      <c r="C102" s="30">
        <f>C103</f>
        <v>0</v>
      </c>
      <c r="D102" s="51">
        <v>0</v>
      </c>
      <c r="E102" s="46"/>
      <c r="F102" s="75" t="e">
        <f t="shared" si="35"/>
        <v>#DIV/0!</v>
      </c>
      <c r="G102" s="108">
        <v>0</v>
      </c>
      <c r="H102" s="46"/>
      <c r="I102" s="33" t="e">
        <f t="shared" ref="I102:I109" si="47">H102/C102-100%</f>
        <v>#DIV/0!</v>
      </c>
      <c r="J102" s="107">
        <v>0</v>
      </c>
      <c r="K102" s="46"/>
      <c r="L102" s="71" t="e">
        <f t="shared" si="39"/>
        <v>#DIV/0!</v>
      </c>
      <c r="M102" s="110">
        <v>0</v>
      </c>
    </row>
    <row r="103" spans="1:13" ht="22.5" hidden="1" customHeight="1" x14ac:dyDescent="0.25">
      <c r="A103" s="20" t="s">
        <v>149</v>
      </c>
      <c r="B103" s="11" t="s">
        <v>151</v>
      </c>
      <c r="C103" s="21">
        <f>C104</f>
        <v>0</v>
      </c>
      <c r="D103" s="52">
        <v>0</v>
      </c>
      <c r="E103" s="47"/>
      <c r="F103" s="75" t="e">
        <f t="shared" si="35"/>
        <v>#DIV/0!</v>
      </c>
      <c r="G103" s="108">
        <v>0</v>
      </c>
      <c r="H103" s="47"/>
      <c r="I103" s="33" t="e">
        <f t="shared" si="47"/>
        <v>#DIV/0!</v>
      </c>
      <c r="J103" s="107">
        <v>0</v>
      </c>
      <c r="K103" s="47"/>
      <c r="L103" s="71" t="e">
        <f t="shared" si="39"/>
        <v>#DIV/0!</v>
      </c>
      <c r="M103" s="110">
        <v>0</v>
      </c>
    </row>
    <row r="104" spans="1:13" ht="42" hidden="1" customHeight="1" x14ac:dyDescent="0.25">
      <c r="A104" s="20" t="s">
        <v>150</v>
      </c>
      <c r="B104" s="11" t="s">
        <v>152</v>
      </c>
      <c r="C104" s="21"/>
      <c r="D104" s="52">
        <v>0</v>
      </c>
      <c r="E104" s="47"/>
      <c r="F104" s="75" t="e">
        <f t="shared" si="35"/>
        <v>#DIV/0!</v>
      </c>
      <c r="G104" s="108">
        <v>0</v>
      </c>
      <c r="H104" s="47"/>
      <c r="I104" s="33" t="e">
        <f t="shared" si="47"/>
        <v>#DIV/0!</v>
      </c>
      <c r="J104" s="107">
        <v>0</v>
      </c>
      <c r="K104" s="47"/>
      <c r="L104" s="71" t="e">
        <f t="shared" si="39"/>
        <v>#DIV/0!</v>
      </c>
      <c r="M104" s="110">
        <v>0</v>
      </c>
    </row>
    <row r="105" spans="1:13" s="28" customFormat="1" ht="17.25" hidden="1" customHeight="1" x14ac:dyDescent="0.25">
      <c r="A105" s="25" t="s">
        <v>164</v>
      </c>
      <c r="B105" s="26" t="s">
        <v>153</v>
      </c>
      <c r="C105" s="27">
        <f>C106+C108</f>
        <v>0</v>
      </c>
      <c r="D105" s="53"/>
      <c r="E105" s="48"/>
      <c r="F105" s="75" t="e">
        <f t="shared" si="35"/>
        <v>#DIV/0!</v>
      </c>
      <c r="G105" s="108">
        <v>0</v>
      </c>
      <c r="H105" s="48"/>
      <c r="I105" s="33" t="e">
        <f t="shared" si="47"/>
        <v>#DIV/0!</v>
      </c>
      <c r="J105" s="107">
        <v>0</v>
      </c>
      <c r="K105" s="48"/>
      <c r="L105" s="71" t="e">
        <f t="shared" si="39"/>
        <v>#DIV/0!</v>
      </c>
      <c r="M105" s="110">
        <v>0</v>
      </c>
    </row>
    <row r="106" spans="1:13" ht="21.75" hidden="1" customHeight="1" x14ac:dyDescent="0.25">
      <c r="A106" s="22" t="s">
        <v>155</v>
      </c>
      <c r="B106" s="11" t="s">
        <v>163</v>
      </c>
      <c r="C106" s="23">
        <f>C107</f>
        <v>0</v>
      </c>
      <c r="D106" s="52">
        <v>0</v>
      </c>
      <c r="E106" s="47"/>
      <c r="F106" s="75" t="e">
        <f t="shared" si="35"/>
        <v>#DIV/0!</v>
      </c>
      <c r="G106" s="108">
        <v>0</v>
      </c>
      <c r="H106" s="47"/>
      <c r="I106" s="33" t="e">
        <f t="shared" si="47"/>
        <v>#DIV/0!</v>
      </c>
      <c r="J106" s="107">
        <v>0</v>
      </c>
      <c r="K106" s="47"/>
      <c r="L106" s="71" t="e">
        <f t="shared" si="39"/>
        <v>#DIV/0!</v>
      </c>
      <c r="M106" s="110">
        <v>0</v>
      </c>
    </row>
    <row r="107" spans="1:13" ht="31.5" hidden="1" customHeight="1" x14ac:dyDescent="0.25">
      <c r="A107" s="22" t="s">
        <v>156</v>
      </c>
      <c r="B107" s="11" t="s">
        <v>154</v>
      </c>
      <c r="C107" s="23"/>
      <c r="D107" s="52">
        <v>0</v>
      </c>
      <c r="E107" s="47"/>
      <c r="F107" s="75" t="e">
        <f t="shared" si="35"/>
        <v>#DIV/0!</v>
      </c>
      <c r="G107" s="108">
        <v>0</v>
      </c>
      <c r="H107" s="47"/>
      <c r="I107" s="33" t="e">
        <f t="shared" si="47"/>
        <v>#DIV/0!</v>
      </c>
      <c r="J107" s="107">
        <v>0</v>
      </c>
      <c r="K107" s="47"/>
      <c r="L107" s="71" t="e">
        <f t="shared" si="39"/>
        <v>#DIV/0!</v>
      </c>
      <c r="M107" s="110">
        <v>0</v>
      </c>
    </row>
    <row r="108" spans="1:13" ht="34.5" hidden="1" customHeight="1" x14ac:dyDescent="0.25">
      <c r="A108" s="20" t="s">
        <v>160</v>
      </c>
      <c r="B108" s="24" t="s">
        <v>157</v>
      </c>
      <c r="C108" s="31">
        <f>C109</f>
        <v>0</v>
      </c>
      <c r="D108" s="54">
        <v>0</v>
      </c>
      <c r="E108" s="49"/>
      <c r="F108" s="75" t="e">
        <f t="shared" si="35"/>
        <v>#DIV/0!</v>
      </c>
      <c r="G108" s="108">
        <v>0</v>
      </c>
      <c r="H108" s="49"/>
      <c r="I108" s="33" t="e">
        <f t="shared" si="47"/>
        <v>#DIV/0!</v>
      </c>
      <c r="J108" s="107">
        <v>0</v>
      </c>
      <c r="K108" s="49"/>
      <c r="L108" s="71" t="e">
        <f t="shared" si="39"/>
        <v>#DIV/0!</v>
      </c>
      <c r="M108" s="110">
        <v>0</v>
      </c>
    </row>
    <row r="109" spans="1:13" ht="48" hidden="1" customHeight="1" x14ac:dyDescent="0.25">
      <c r="A109" s="122" t="s">
        <v>159</v>
      </c>
      <c r="B109" s="123" t="s">
        <v>158</v>
      </c>
      <c r="C109" s="124"/>
      <c r="D109" s="125">
        <v>0</v>
      </c>
      <c r="E109" s="126"/>
      <c r="F109" s="127" t="e">
        <f t="shared" si="35"/>
        <v>#DIV/0!</v>
      </c>
      <c r="G109" s="108">
        <v>0</v>
      </c>
      <c r="H109" s="126"/>
      <c r="I109" s="128" t="e">
        <f t="shared" si="47"/>
        <v>#DIV/0!</v>
      </c>
      <c r="J109" s="107">
        <v>0</v>
      </c>
      <c r="K109" s="126"/>
      <c r="L109" s="129" t="e">
        <f t="shared" si="39"/>
        <v>#DIV/0!</v>
      </c>
      <c r="M109" s="110">
        <v>0</v>
      </c>
    </row>
    <row r="110" spans="1:13" ht="43.5" x14ac:dyDescent="0.25">
      <c r="A110" s="133" t="s">
        <v>250</v>
      </c>
      <c r="B110" s="131" t="s">
        <v>249</v>
      </c>
      <c r="C110" s="130"/>
      <c r="D110" s="134">
        <f>D111</f>
        <v>-776</v>
      </c>
      <c r="E110" s="130"/>
      <c r="F110" s="130"/>
      <c r="G110" s="108">
        <v>0</v>
      </c>
      <c r="H110" s="130"/>
      <c r="I110" s="130"/>
      <c r="J110" s="107">
        <v>0</v>
      </c>
      <c r="K110" s="130"/>
      <c r="L110" s="130"/>
      <c r="M110" s="110">
        <v>0</v>
      </c>
    </row>
    <row r="111" spans="1:13" ht="45" x14ac:dyDescent="0.25">
      <c r="A111" s="133" t="s">
        <v>251</v>
      </c>
      <c r="B111" s="132" t="s">
        <v>248</v>
      </c>
      <c r="C111" s="130"/>
      <c r="D111" s="134">
        <f>D112</f>
        <v>-776</v>
      </c>
      <c r="E111" s="130"/>
      <c r="F111" s="130"/>
      <c r="G111" s="108">
        <v>0</v>
      </c>
      <c r="H111" s="130"/>
      <c r="I111" s="130"/>
      <c r="J111" s="107">
        <v>0</v>
      </c>
      <c r="K111" s="130"/>
      <c r="L111" s="130"/>
      <c r="M111" s="110">
        <v>0</v>
      </c>
    </row>
    <row r="112" spans="1:13" ht="45" x14ac:dyDescent="0.25">
      <c r="A112" s="133" t="s">
        <v>252</v>
      </c>
      <c r="B112" s="132" t="s">
        <v>248</v>
      </c>
      <c r="C112" s="130"/>
      <c r="D112" s="134">
        <v>-776</v>
      </c>
      <c r="E112" s="130"/>
      <c r="F112" s="130"/>
      <c r="G112" s="108">
        <v>0</v>
      </c>
      <c r="H112" s="130"/>
      <c r="I112" s="130"/>
      <c r="J112" s="107">
        <v>0</v>
      </c>
      <c r="K112" s="130"/>
      <c r="L112" s="130"/>
      <c r="M112" s="110">
        <v>0</v>
      </c>
    </row>
  </sheetData>
  <mergeCells count="4">
    <mergeCell ref="Q1:R5"/>
    <mergeCell ref="B8:K8"/>
    <mergeCell ref="A4:A5"/>
    <mergeCell ref="B2:K2"/>
  </mergeCells>
  <phoneticPr fontId="3" type="noConversion"/>
  <pageMargins left="0.59055118110236227" right="0.19685039370078741" top="0.19685039370078741" bottom="0.19685039370078741" header="0.19685039370078741" footer="0.19685039370078741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9" zoomScaleNormal="100" workbookViewId="0">
      <selection activeCell="O9" sqref="O9"/>
    </sheetView>
  </sheetViews>
  <sheetFormatPr defaultRowHeight="15" x14ac:dyDescent="0.25"/>
  <cols>
    <col min="1" max="1" width="56.85546875" customWidth="1"/>
    <col min="2" max="2" width="9.7109375" customWidth="1"/>
    <col min="3" max="3" width="7.7109375" customWidth="1"/>
    <col min="4" max="4" width="14.42578125" customWidth="1"/>
    <col min="5" max="5" width="13.85546875" customWidth="1"/>
    <col min="6" max="6" width="15" customWidth="1"/>
    <col min="7" max="7" width="12" style="38" customWidth="1"/>
    <col min="8" max="8" width="11.7109375" style="38" customWidth="1"/>
    <col min="9" max="9" width="15.140625" customWidth="1"/>
    <col min="10" max="10" width="11.85546875" style="38" customWidth="1"/>
    <col min="11" max="11" width="12.140625" style="38" customWidth="1"/>
    <col min="12" max="12" width="14.7109375" customWidth="1"/>
    <col min="13" max="14" width="11.7109375" style="38" customWidth="1"/>
  </cols>
  <sheetData>
    <row r="1" spans="1:14" x14ac:dyDescent="0.25">
      <c r="A1" s="139" t="s">
        <v>201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x14ac:dyDescent="0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63" x14ac:dyDescent="0.25">
      <c r="A3" s="16" t="s">
        <v>118</v>
      </c>
      <c r="B3" s="16" t="s">
        <v>119</v>
      </c>
      <c r="C3" s="16" t="s">
        <v>120</v>
      </c>
      <c r="D3" s="87" t="s">
        <v>238</v>
      </c>
      <c r="E3" s="87" t="s">
        <v>239</v>
      </c>
      <c r="F3" s="87" t="s">
        <v>176</v>
      </c>
      <c r="G3" s="88" t="s">
        <v>240</v>
      </c>
      <c r="H3" s="88" t="s">
        <v>241</v>
      </c>
      <c r="I3" s="87" t="s">
        <v>204</v>
      </c>
      <c r="J3" s="88" t="s">
        <v>240</v>
      </c>
      <c r="K3" s="88" t="s">
        <v>241</v>
      </c>
      <c r="L3" s="87" t="s">
        <v>242</v>
      </c>
      <c r="M3" s="88" t="s">
        <v>240</v>
      </c>
      <c r="N3" s="88" t="s">
        <v>241</v>
      </c>
    </row>
    <row r="4" spans="1:14" ht="15.75" x14ac:dyDescent="0.25">
      <c r="A4" s="16"/>
      <c r="B4" s="16"/>
      <c r="C4" s="16"/>
      <c r="D4" s="87"/>
      <c r="E4" s="87"/>
      <c r="F4" s="87"/>
      <c r="G4" s="88"/>
      <c r="H4" s="88"/>
      <c r="I4" s="87"/>
      <c r="J4" s="88"/>
      <c r="K4" s="88"/>
      <c r="L4" s="87"/>
      <c r="M4" s="88"/>
      <c r="N4" s="88"/>
    </row>
    <row r="5" spans="1:14" ht="15.75" x14ac:dyDescent="0.25">
      <c r="A5" s="16"/>
      <c r="B5" s="16"/>
      <c r="C5" s="16"/>
      <c r="D5" s="87"/>
      <c r="E5" s="87"/>
      <c r="F5" s="87"/>
      <c r="G5" s="88"/>
      <c r="H5" s="88"/>
      <c r="I5" s="87"/>
      <c r="J5" s="88"/>
      <c r="K5" s="88"/>
      <c r="L5" s="87"/>
      <c r="M5" s="88"/>
      <c r="N5" s="88"/>
    </row>
    <row r="6" spans="1:14" s="38" customFormat="1" ht="31.5" x14ac:dyDescent="0.25">
      <c r="A6" s="41" t="s">
        <v>121</v>
      </c>
      <c r="B6" s="42" t="s">
        <v>117</v>
      </c>
      <c r="C6" s="43">
        <v>0</v>
      </c>
      <c r="D6" s="83">
        <f>D7+D14+D16+D19+D23+D25+D27+D31</f>
        <v>26281002.539999999</v>
      </c>
      <c r="E6" s="83">
        <f>E7+E14+E16+E19+E23+E25+E27+E31</f>
        <v>26157304.189999998</v>
      </c>
      <c r="F6" s="83">
        <f>F7+F14+F16+F19+F23+F25+F27+F31</f>
        <v>24098641.640000001</v>
      </c>
      <c r="G6" s="101">
        <f>F6/D6-100%</f>
        <v>-8.303948438338371E-2</v>
      </c>
      <c r="H6" s="101">
        <f>F6/E6-100%</f>
        <v>-7.8703162032539575E-2</v>
      </c>
      <c r="I6" s="83">
        <f>I7+I14+I16+I19+I23+I25+I27+I31</f>
        <v>18783387.140000001</v>
      </c>
      <c r="J6" s="101">
        <f>I6/D6-100%</f>
        <v>-0.28528650642564102</v>
      </c>
      <c r="K6" s="101">
        <f>I6/E6-100%</f>
        <v>-0.28190661378702264</v>
      </c>
      <c r="L6" s="83">
        <f>L7+L14+L16+L19+L23+L25+L27+L31</f>
        <v>18011145.890000001</v>
      </c>
      <c r="M6" s="103">
        <f>L6/D6-100%</f>
        <v>-0.31467051675114666</v>
      </c>
      <c r="N6" s="103">
        <f>L6/E6-100%</f>
        <v>-0.31142958161240075</v>
      </c>
    </row>
    <row r="7" spans="1:14" s="38" customFormat="1" ht="15.75" x14ac:dyDescent="0.25">
      <c r="A7" s="41" t="s">
        <v>122</v>
      </c>
      <c r="B7" s="42" t="s">
        <v>174</v>
      </c>
      <c r="C7" s="42" t="s">
        <v>117</v>
      </c>
      <c r="D7" s="117">
        <v>1064953.3600000001</v>
      </c>
      <c r="E7" s="117">
        <v>872912</v>
      </c>
      <c r="F7" s="117">
        <v>1574468</v>
      </c>
      <c r="G7" s="101">
        <f t="shared" ref="G7:G32" si="0">F7/D7-100%</f>
        <v>0.47843845480707237</v>
      </c>
      <c r="H7" s="102">
        <f t="shared" ref="H7:H29" si="1">F7/E7</f>
        <v>1.8036961343182361</v>
      </c>
      <c r="I7" s="117">
        <v>1026013</v>
      </c>
      <c r="J7" s="101">
        <f t="shared" ref="J7:J32" si="2">I7/D7-100%</f>
        <v>-3.6565319630523674E-2</v>
      </c>
      <c r="K7" s="101">
        <f t="shared" ref="K7:K29" si="3">I7/E7-100%</f>
        <v>0.17539110471616848</v>
      </c>
      <c r="L7" s="117">
        <v>1025168</v>
      </c>
      <c r="M7" s="103">
        <f t="shared" ref="M7:M32" si="4">L7/D7-100%</f>
        <v>-3.7358781608989977E-2</v>
      </c>
      <c r="N7" s="103">
        <f t="shared" ref="N7:N29" si="5">L7/E7-100%</f>
        <v>0.17442308044797183</v>
      </c>
    </row>
    <row r="8" spans="1:14" s="104" customFormat="1" ht="47.25" x14ac:dyDescent="0.25">
      <c r="A8" s="17" t="s">
        <v>123</v>
      </c>
      <c r="B8" s="18" t="s">
        <v>174</v>
      </c>
      <c r="C8" s="18" t="s">
        <v>175</v>
      </c>
      <c r="D8" s="117">
        <v>629771</v>
      </c>
      <c r="E8" s="117">
        <v>629808.54</v>
      </c>
      <c r="F8" s="117">
        <v>679422</v>
      </c>
      <c r="G8" s="101">
        <f t="shared" si="0"/>
        <v>7.8839768741336247E-2</v>
      </c>
      <c r="H8" s="101">
        <f t="shared" si="1"/>
        <v>1.0787754640481693</v>
      </c>
      <c r="I8" s="117">
        <v>679422</v>
      </c>
      <c r="J8" s="101">
        <f t="shared" si="2"/>
        <v>7.8839768741336247E-2</v>
      </c>
      <c r="K8" s="101">
        <f t="shared" si="3"/>
        <v>7.8775464048169264E-2</v>
      </c>
      <c r="L8" s="117">
        <v>679422</v>
      </c>
      <c r="M8" s="103">
        <f t="shared" si="4"/>
        <v>7.8839768741336247E-2</v>
      </c>
      <c r="N8" s="103">
        <f t="shared" si="5"/>
        <v>7.8775464048169264E-2</v>
      </c>
    </row>
    <row r="9" spans="1:14" s="104" customFormat="1" ht="63" x14ac:dyDescent="0.25">
      <c r="A9" s="17" t="s">
        <v>124</v>
      </c>
      <c r="B9" s="18" t="s">
        <v>174</v>
      </c>
      <c r="C9" s="18" t="s">
        <v>177</v>
      </c>
      <c r="D9" s="117">
        <v>147865</v>
      </c>
      <c r="E9" s="117">
        <v>147827.46</v>
      </c>
      <c r="F9" s="117">
        <v>173746</v>
      </c>
      <c r="G9" s="101">
        <f t="shared" si="0"/>
        <v>0.17503127853109257</v>
      </c>
      <c r="H9" s="101">
        <f t="shared" si="1"/>
        <v>1.1753296714967572</v>
      </c>
      <c r="I9" s="117">
        <v>173746</v>
      </c>
      <c r="J9" s="101">
        <f t="shared" si="2"/>
        <v>0.17503127853109257</v>
      </c>
      <c r="K9" s="101">
        <f t="shared" si="3"/>
        <v>0.17532967149675716</v>
      </c>
      <c r="L9" s="117">
        <v>173746</v>
      </c>
      <c r="M9" s="103">
        <f t="shared" si="4"/>
        <v>0.17503127853109257</v>
      </c>
      <c r="N9" s="103">
        <f t="shared" si="5"/>
        <v>0.17532967149675716</v>
      </c>
    </row>
    <row r="10" spans="1:14" s="104" customFormat="1" ht="15.75" x14ac:dyDescent="0.25">
      <c r="A10" s="44" t="s">
        <v>198</v>
      </c>
      <c r="B10" s="18" t="s">
        <v>174</v>
      </c>
      <c r="C10" s="18" t="s">
        <v>179</v>
      </c>
      <c r="D10" s="117">
        <v>3835.6</v>
      </c>
      <c r="E10" s="117">
        <v>770</v>
      </c>
      <c r="F10" s="117">
        <v>800</v>
      </c>
      <c r="G10" s="101"/>
      <c r="H10" s="102">
        <v>0</v>
      </c>
      <c r="I10" s="117">
        <v>845</v>
      </c>
      <c r="J10" s="101"/>
      <c r="K10" s="101">
        <v>0</v>
      </c>
      <c r="L10" s="117">
        <v>0</v>
      </c>
      <c r="M10" s="103"/>
      <c r="N10" s="103">
        <v>0</v>
      </c>
    </row>
    <row r="11" spans="1:14" s="104" customFormat="1" ht="19.5" customHeight="1" x14ac:dyDescent="0.25">
      <c r="A11" s="44" t="s">
        <v>244</v>
      </c>
      <c r="B11" s="18" t="s">
        <v>174</v>
      </c>
      <c r="C11" s="18" t="s">
        <v>181</v>
      </c>
      <c r="D11" s="116">
        <v>0</v>
      </c>
      <c r="E11" s="117">
        <v>0</v>
      </c>
      <c r="F11" s="117">
        <v>350000</v>
      </c>
      <c r="G11" s="101"/>
      <c r="H11" s="102"/>
      <c r="I11" s="117">
        <v>0</v>
      </c>
      <c r="J11" s="101"/>
      <c r="K11" s="101"/>
      <c r="L11" s="117">
        <v>0</v>
      </c>
      <c r="M11" s="103"/>
      <c r="N11" s="103"/>
    </row>
    <row r="12" spans="1:14" s="104" customFormat="1" ht="15.75" x14ac:dyDescent="0.25">
      <c r="A12" s="17" t="s">
        <v>125</v>
      </c>
      <c r="B12" s="18" t="s">
        <v>174</v>
      </c>
      <c r="C12" s="19">
        <v>11</v>
      </c>
      <c r="D12" s="117">
        <v>92000</v>
      </c>
      <c r="E12" s="117">
        <v>52000</v>
      </c>
      <c r="F12" s="117">
        <v>52000</v>
      </c>
      <c r="G12" s="101">
        <v>0</v>
      </c>
      <c r="H12" s="102">
        <f t="shared" si="1"/>
        <v>1</v>
      </c>
      <c r="I12" s="117">
        <v>92000</v>
      </c>
      <c r="J12" s="101">
        <v>0</v>
      </c>
      <c r="K12" s="101">
        <f t="shared" si="3"/>
        <v>0.76923076923076916</v>
      </c>
      <c r="L12" s="117">
        <v>92000</v>
      </c>
      <c r="M12" s="103">
        <v>0</v>
      </c>
      <c r="N12" s="103">
        <f t="shared" si="5"/>
        <v>0.76923076923076916</v>
      </c>
    </row>
    <row r="13" spans="1:14" s="104" customFormat="1" ht="15.75" x14ac:dyDescent="0.25">
      <c r="A13" s="17" t="s">
        <v>126</v>
      </c>
      <c r="B13" s="18" t="s">
        <v>174</v>
      </c>
      <c r="C13" s="19">
        <v>13</v>
      </c>
      <c r="D13" s="117">
        <v>191481.76</v>
      </c>
      <c r="E13" s="117">
        <v>42506</v>
      </c>
      <c r="F13" s="117">
        <v>318500</v>
      </c>
      <c r="G13" s="101">
        <f t="shared" si="0"/>
        <v>0.66334380883066868</v>
      </c>
      <c r="H13" s="102">
        <f t="shared" si="1"/>
        <v>7.4930598033218843</v>
      </c>
      <c r="I13" s="117">
        <v>80000</v>
      </c>
      <c r="J13" s="101">
        <f t="shared" si="2"/>
        <v>-0.58220563671443171</v>
      </c>
      <c r="K13" s="101">
        <f t="shared" si="3"/>
        <v>0.8820872347433304</v>
      </c>
      <c r="L13" s="117">
        <v>80000</v>
      </c>
      <c r="M13" s="103">
        <f t="shared" si="4"/>
        <v>-0.58220563671443171</v>
      </c>
      <c r="N13" s="103">
        <f t="shared" si="5"/>
        <v>0.8820872347433304</v>
      </c>
    </row>
    <row r="14" spans="1:14" s="104" customFormat="1" ht="31.5" x14ac:dyDescent="0.25">
      <c r="A14" s="17" t="s">
        <v>127</v>
      </c>
      <c r="B14" s="18" t="s">
        <v>177</v>
      </c>
      <c r="C14" s="18" t="s">
        <v>117</v>
      </c>
      <c r="D14" s="117">
        <v>85421.32</v>
      </c>
      <c r="E14" s="117">
        <v>46076</v>
      </c>
      <c r="F14" s="117">
        <v>135000</v>
      </c>
      <c r="G14" s="101">
        <f t="shared" si="0"/>
        <v>0.58040170767672516</v>
      </c>
      <c r="H14" s="101">
        <f t="shared" si="1"/>
        <v>2.9299418352287523</v>
      </c>
      <c r="I14" s="117">
        <v>135000</v>
      </c>
      <c r="J14" s="101">
        <f t="shared" si="2"/>
        <v>0.58040170767672516</v>
      </c>
      <c r="K14" s="101">
        <f t="shared" si="3"/>
        <v>1.9299418352287523</v>
      </c>
      <c r="L14" s="117">
        <v>135000</v>
      </c>
      <c r="M14" s="103">
        <f t="shared" si="4"/>
        <v>0.58040170767672516</v>
      </c>
      <c r="N14" s="103">
        <f t="shared" si="5"/>
        <v>1.9299418352287523</v>
      </c>
    </row>
    <row r="15" spans="1:14" s="104" customFormat="1" ht="47.25" x14ac:dyDescent="0.25">
      <c r="A15" s="17" t="s">
        <v>128</v>
      </c>
      <c r="B15" s="18" t="s">
        <v>177</v>
      </c>
      <c r="C15" s="18" t="s">
        <v>180</v>
      </c>
      <c r="D15" s="117">
        <v>85421.32</v>
      </c>
      <c r="E15" s="117">
        <v>46076</v>
      </c>
      <c r="F15" s="117">
        <v>135000</v>
      </c>
      <c r="G15" s="101">
        <f t="shared" si="0"/>
        <v>0.58040170767672516</v>
      </c>
      <c r="H15" s="101">
        <f t="shared" si="1"/>
        <v>2.9299418352287523</v>
      </c>
      <c r="I15" s="117">
        <v>135000</v>
      </c>
      <c r="J15" s="101">
        <f t="shared" si="2"/>
        <v>0.58040170767672516</v>
      </c>
      <c r="K15" s="101">
        <f t="shared" si="3"/>
        <v>1.9299418352287523</v>
      </c>
      <c r="L15" s="117">
        <v>135000</v>
      </c>
      <c r="M15" s="103">
        <f t="shared" si="4"/>
        <v>0.58040170767672516</v>
      </c>
      <c r="N15" s="103">
        <f t="shared" si="5"/>
        <v>1.9299418352287523</v>
      </c>
    </row>
    <row r="16" spans="1:14" s="38" customFormat="1" ht="15.75" x14ac:dyDescent="0.25">
      <c r="A16" s="41" t="s">
        <v>129</v>
      </c>
      <c r="B16" s="42" t="s">
        <v>178</v>
      </c>
      <c r="C16" s="42" t="s">
        <v>117</v>
      </c>
      <c r="D16" s="117">
        <v>7180409.7000000002</v>
      </c>
      <c r="E16" s="117">
        <v>7393977.6900000004</v>
      </c>
      <c r="F16" s="117">
        <v>4215421.32</v>
      </c>
      <c r="G16" s="101">
        <f t="shared" si="0"/>
        <v>-0.41292746568486194</v>
      </c>
      <c r="H16" s="102">
        <f t="shared" si="1"/>
        <v>0.57011550436528302</v>
      </c>
      <c r="I16" s="117">
        <v>3306744.72</v>
      </c>
      <c r="J16" s="101">
        <f t="shared" si="2"/>
        <v>-0.5394768741399254</v>
      </c>
      <c r="K16" s="101">
        <f t="shared" si="3"/>
        <v>-0.55277864518414588</v>
      </c>
      <c r="L16" s="117">
        <v>3003747.69</v>
      </c>
      <c r="M16" s="103">
        <f t="shared" si="4"/>
        <v>-0.58167460973710172</v>
      </c>
      <c r="N16" s="103">
        <f t="shared" si="5"/>
        <v>-0.59375753945505894</v>
      </c>
    </row>
    <row r="17" spans="1:14" s="104" customFormat="1" ht="15.75" x14ac:dyDescent="0.25">
      <c r="A17" s="17" t="s">
        <v>130</v>
      </c>
      <c r="B17" s="18" t="s">
        <v>178</v>
      </c>
      <c r="C17" s="18" t="s">
        <v>180</v>
      </c>
      <c r="D17" s="117">
        <v>7100409.7000000002</v>
      </c>
      <c r="E17" s="117">
        <v>7106987.6900000004</v>
      </c>
      <c r="F17" s="117">
        <v>3669421.32</v>
      </c>
      <c r="G17" s="101">
        <f t="shared" si="0"/>
        <v>-0.48320991674607172</v>
      </c>
      <c r="H17" s="102">
        <f t="shared" si="1"/>
        <v>0.5163117596451049</v>
      </c>
      <c r="I17" s="117">
        <v>2500744.7200000002</v>
      </c>
      <c r="J17" s="101">
        <f t="shared" si="2"/>
        <v>-0.64780275707189117</v>
      </c>
      <c r="K17" s="101">
        <f t="shared" si="3"/>
        <v>-0.64812873905512558</v>
      </c>
      <c r="L17" s="117">
        <v>2197747.69</v>
      </c>
      <c r="M17" s="103">
        <f t="shared" si="4"/>
        <v>-0.69047593267751861</v>
      </c>
      <c r="N17" s="103">
        <f t="shared" si="5"/>
        <v>-0.6907624177972933</v>
      </c>
    </row>
    <row r="18" spans="1:14" s="104" customFormat="1" ht="31.5" x14ac:dyDescent="0.25">
      <c r="A18" s="17" t="s">
        <v>131</v>
      </c>
      <c r="B18" s="18" t="s">
        <v>178</v>
      </c>
      <c r="C18" s="19">
        <v>12</v>
      </c>
      <c r="D18" s="117">
        <v>80000</v>
      </c>
      <c r="E18" s="117">
        <v>286990</v>
      </c>
      <c r="F18" s="117">
        <v>546000</v>
      </c>
      <c r="G18" s="101">
        <f t="shared" si="0"/>
        <v>5.8250000000000002</v>
      </c>
      <c r="H18" s="101">
        <f t="shared" si="1"/>
        <v>1.9025053137739991</v>
      </c>
      <c r="I18" s="117">
        <v>806000</v>
      </c>
      <c r="J18" s="101">
        <f t="shared" si="2"/>
        <v>9.0749999999999993</v>
      </c>
      <c r="K18" s="101">
        <f t="shared" si="3"/>
        <v>1.8084602250949509</v>
      </c>
      <c r="L18" s="117">
        <v>806000</v>
      </c>
      <c r="M18" s="103">
        <f t="shared" si="4"/>
        <v>9.0749999999999993</v>
      </c>
      <c r="N18" s="103">
        <f t="shared" si="5"/>
        <v>1.8084602250949509</v>
      </c>
    </row>
    <row r="19" spans="1:14" s="38" customFormat="1" ht="15.75" x14ac:dyDescent="0.25">
      <c r="A19" s="41" t="s">
        <v>132</v>
      </c>
      <c r="B19" s="42" t="s">
        <v>179</v>
      </c>
      <c r="C19" s="42" t="s">
        <v>117</v>
      </c>
      <c r="D19" s="117">
        <v>4256961.1500000004</v>
      </c>
      <c r="E19" s="117">
        <v>4037428.97</v>
      </c>
      <c r="F19" s="117">
        <v>4683537.25</v>
      </c>
      <c r="G19" s="101">
        <f t="shared" si="0"/>
        <v>0.10020671670917158</v>
      </c>
      <c r="H19" s="102">
        <f t="shared" si="1"/>
        <v>1.1600296339083334</v>
      </c>
      <c r="I19" s="117">
        <v>3945564.42</v>
      </c>
      <c r="J19" s="101">
        <f t="shared" si="2"/>
        <v>-7.3150005139229535E-2</v>
      </c>
      <c r="K19" s="101">
        <f t="shared" si="3"/>
        <v>-2.2753230009146197E-2</v>
      </c>
      <c r="L19" s="117">
        <v>3740803.2</v>
      </c>
      <c r="M19" s="103">
        <f t="shared" si="4"/>
        <v>-0.12125033135432772</v>
      </c>
      <c r="N19" s="103">
        <f t="shared" si="5"/>
        <v>-7.3468975480205145E-2</v>
      </c>
    </row>
    <row r="20" spans="1:14" s="104" customFormat="1" ht="15.75" x14ac:dyDescent="0.25">
      <c r="A20" s="17" t="s">
        <v>133</v>
      </c>
      <c r="B20" s="18" t="s">
        <v>179</v>
      </c>
      <c r="C20" s="18" t="s">
        <v>174</v>
      </c>
      <c r="D20" s="117">
        <v>458120.75</v>
      </c>
      <c r="E20" s="117">
        <v>114534</v>
      </c>
      <c r="F20" s="117">
        <v>127332.78</v>
      </c>
      <c r="G20" s="101">
        <f t="shared" si="0"/>
        <v>-0.72205410909678291</v>
      </c>
      <c r="H20" s="102">
        <f t="shared" si="1"/>
        <v>1.1117465556079418</v>
      </c>
      <c r="I20" s="117">
        <v>220763.59</v>
      </c>
      <c r="J20" s="101">
        <f t="shared" si="2"/>
        <v>-0.51811047633184049</v>
      </c>
      <c r="K20" s="101">
        <f t="shared" si="3"/>
        <v>0.92749393193287588</v>
      </c>
      <c r="L20" s="117">
        <v>220763.59</v>
      </c>
      <c r="M20" s="103">
        <f t="shared" si="4"/>
        <v>-0.51811047633184049</v>
      </c>
      <c r="N20" s="103">
        <f t="shared" si="5"/>
        <v>0.92749393193287588</v>
      </c>
    </row>
    <row r="21" spans="1:14" s="104" customFormat="1" ht="15.75" x14ac:dyDescent="0.25">
      <c r="A21" s="17" t="s">
        <v>134</v>
      </c>
      <c r="B21" s="18" t="s">
        <v>179</v>
      </c>
      <c r="C21" s="18" t="s">
        <v>175</v>
      </c>
      <c r="D21" s="117">
        <v>862567.95</v>
      </c>
      <c r="E21" s="117">
        <v>856376.78</v>
      </c>
      <c r="F21" s="117">
        <v>1163762</v>
      </c>
      <c r="G21" s="101">
        <f t="shared" si="0"/>
        <v>0.34918298320729413</v>
      </c>
      <c r="H21" s="102">
        <f t="shared" si="1"/>
        <v>1.3589368922403524</v>
      </c>
      <c r="I21" s="117">
        <v>859848</v>
      </c>
      <c r="J21" s="101">
        <f t="shared" si="2"/>
        <v>-3.1533167908683879E-3</v>
      </c>
      <c r="K21" s="101">
        <f t="shared" si="3"/>
        <v>4.0533794015293889E-3</v>
      </c>
      <c r="L21" s="117">
        <v>859848</v>
      </c>
      <c r="M21" s="103">
        <f t="shared" si="4"/>
        <v>-3.1533167908683879E-3</v>
      </c>
      <c r="N21" s="103">
        <f t="shared" si="5"/>
        <v>4.0533794015293889E-3</v>
      </c>
    </row>
    <row r="22" spans="1:14" s="104" customFormat="1" ht="17.25" customHeight="1" x14ac:dyDescent="0.25">
      <c r="A22" s="17" t="s">
        <v>135</v>
      </c>
      <c r="B22" s="18" t="s">
        <v>179</v>
      </c>
      <c r="C22" s="18" t="s">
        <v>177</v>
      </c>
      <c r="D22" s="117">
        <v>2936272.45</v>
      </c>
      <c r="E22" s="117">
        <v>3066518.19</v>
      </c>
      <c r="F22" s="117">
        <v>3392442.47</v>
      </c>
      <c r="G22" s="101">
        <f t="shared" si="0"/>
        <v>0.15535684367436686</v>
      </c>
      <c r="H22" s="102">
        <f t="shared" si="1"/>
        <v>1.1062848024390817</v>
      </c>
      <c r="I22" s="117">
        <v>2864952.83</v>
      </c>
      <c r="J22" s="101">
        <f t="shared" si="2"/>
        <v>-2.4289169760115414E-2</v>
      </c>
      <c r="K22" s="101">
        <f t="shared" si="3"/>
        <v>-6.5731017235544198E-2</v>
      </c>
      <c r="L22" s="117">
        <v>2660191.61</v>
      </c>
      <c r="M22" s="103">
        <f t="shared" si="4"/>
        <v>-9.402425854589902E-2</v>
      </c>
      <c r="N22" s="103">
        <f t="shared" si="5"/>
        <v>-0.13250421319040018</v>
      </c>
    </row>
    <row r="23" spans="1:14" s="38" customFormat="1" ht="15" customHeight="1" x14ac:dyDescent="0.25">
      <c r="A23" s="41" t="s">
        <v>136</v>
      </c>
      <c r="B23" s="42" t="s">
        <v>181</v>
      </c>
      <c r="C23" s="42" t="s">
        <v>117</v>
      </c>
      <c r="D23" s="117">
        <v>58600</v>
      </c>
      <c r="E23" s="93">
        <v>0</v>
      </c>
      <c r="F23" s="117">
        <v>0</v>
      </c>
      <c r="G23" s="101">
        <f t="shared" si="0"/>
        <v>-1</v>
      </c>
      <c r="H23" s="102"/>
      <c r="I23" s="117">
        <v>0</v>
      </c>
      <c r="J23" s="101">
        <f t="shared" si="2"/>
        <v>-1</v>
      </c>
      <c r="K23" s="101"/>
      <c r="L23" s="117">
        <v>0</v>
      </c>
      <c r="M23" s="103">
        <f t="shared" si="4"/>
        <v>-1</v>
      </c>
      <c r="N23" s="103"/>
    </row>
    <row r="24" spans="1:14" ht="16.5" customHeight="1" x14ac:dyDescent="0.25">
      <c r="A24" s="17" t="s">
        <v>137</v>
      </c>
      <c r="B24" s="18" t="s">
        <v>181</v>
      </c>
      <c r="C24" s="18" t="s">
        <v>181</v>
      </c>
      <c r="D24" s="117">
        <v>58600</v>
      </c>
      <c r="E24" s="93">
        <v>0</v>
      </c>
      <c r="F24" s="117">
        <v>0</v>
      </c>
      <c r="G24" s="101">
        <f t="shared" si="0"/>
        <v>-1</v>
      </c>
      <c r="H24" s="102"/>
      <c r="I24" s="117">
        <v>0</v>
      </c>
      <c r="J24" s="101">
        <f t="shared" si="2"/>
        <v>-1</v>
      </c>
      <c r="K24" s="101"/>
      <c r="L24" s="117">
        <v>0</v>
      </c>
      <c r="M24" s="103">
        <f t="shared" si="4"/>
        <v>-1</v>
      </c>
      <c r="N24" s="103"/>
    </row>
    <row r="25" spans="1:14" s="38" customFormat="1" ht="15.75" x14ac:dyDescent="0.25">
      <c r="A25" s="41" t="s">
        <v>138</v>
      </c>
      <c r="B25" s="42" t="s">
        <v>182</v>
      </c>
      <c r="C25" s="42" t="s">
        <v>117</v>
      </c>
      <c r="D25" s="117">
        <v>13504597.01</v>
      </c>
      <c r="E25" s="117">
        <v>13741109.529999999</v>
      </c>
      <c r="F25" s="117">
        <v>12956432</v>
      </c>
      <c r="G25" s="101">
        <f t="shared" si="0"/>
        <v>-4.0590993540502551E-2</v>
      </c>
      <c r="H25" s="102">
        <f t="shared" si="1"/>
        <v>0.94289562074395317</v>
      </c>
      <c r="I25" s="117">
        <v>10304265</v>
      </c>
      <c r="J25" s="101">
        <f t="shared" si="2"/>
        <v>-0.23698093379833474</v>
      </c>
      <c r="K25" s="101">
        <f t="shared" si="3"/>
        <v>-0.25011404810481852</v>
      </c>
      <c r="L25" s="117">
        <v>10040627</v>
      </c>
      <c r="M25" s="103">
        <f t="shared" si="4"/>
        <v>-0.25650302689039661</v>
      </c>
      <c r="N25" s="103">
        <f t="shared" si="5"/>
        <v>-0.26930012615946297</v>
      </c>
    </row>
    <row r="26" spans="1:14" s="104" customFormat="1" ht="15.75" x14ac:dyDescent="0.25">
      <c r="A26" s="17" t="s">
        <v>139</v>
      </c>
      <c r="B26" s="18" t="s">
        <v>182</v>
      </c>
      <c r="C26" s="18" t="s">
        <v>174</v>
      </c>
      <c r="D26" s="117">
        <v>13504597.01</v>
      </c>
      <c r="E26" s="117">
        <v>13741109.529999999</v>
      </c>
      <c r="F26" s="117">
        <v>12956432</v>
      </c>
      <c r="G26" s="101">
        <f t="shared" si="0"/>
        <v>-4.0590993540502551E-2</v>
      </c>
      <c r="H26" s="102">
        <f t="shared" si="1"/>
        <v>0.94289562074395317</v>
      </c>
      <c r="I26" s="117">
        <v>10304265</v>
      </c>
      <c r="J26" s="101">
        <f t="shared" si="2"/>
        <v>-0.23698093379833474</v>
      </c>
      <c r="K26" s="101">
        <f t="shared" si="3"/>
        <v>-0.25011404810481852</v>
      </c>
      <c r="L26" s="117">
        <v>10040627</v>
      </c>
      <c r="M26" s="103">
        <f t="shared" si="4"/>
        <v>-0.25650302689039661</v>
      </c>
      <c r="N26" s="103">
        <f t="shared" si="5"/>
        <v>-0.26930012615946297</v>
      </c>
    </row>
    <row r="27" spans="1:14" s="38" customFormat="1" ht="15.75" x14ac:dyDescent="0.25">
      <c r="A27" s="41" t="s">
        <v>140</v>
      </c>
      <c r="B27" s="43">
        <v>10</v>
      </c>
      <c r="C27" s="42" t="s">
        <v>117</v>
      </c>
      <c r="D27" s="117">
        <v>130060</v>
      </c>
      <c r="E27" s="117">
        <v>65800</v>
      </c>
      <c r="F27" s="117">
        <v>533783.06999999995</v>
      </c>
      <c r="G27" s="101">
        <f t="shared" si="0"/>
        <v>3.1041294018145464</v>
      </c>
      <c r="H27" s="102">
        <f t="shared" si="1"/>
        <v>8.1122047112461999</v>
      </c>
      <c r="I27" s="117">
        <v>65800</v>
      </c>
      <c r="J27" s="101">
        <f t="shared" si="2"/>
        <v>-0.49407965554359523</v>
      </c>
      <c r="K27" s="101">
        <f t="shared" si="3"/>
        <v>0</v>
      </c>
      <c r="L27" s="117">
        <v>65800</v>
      </c>
      <c r="M27" s="103">
        <f t="shared" si="4"/>
        <v>-0.49407965554359523</v>
      </c>
      <c r="N27" s="103">
        <f t="shared" si="5"/>
        <v>0</v>
      </c>
    </row>
    <row r="28" spans="1:14" s="104" customFormat="1" ht="15.75" x14ac:dyDescent="0.25">
      <c r="A28" s="17" t="s">
        <v>141</v>
      </c>
      <c r="B28" s="19">
        <v>10</v>
      </c>
      <c r="C28" s="18" t="s">
        <v>174</v>
      </c>
      <c r="D28" s="117">
        <v>36000</v>
      </c>
      <c r="E28" s="117">
        <v>36000</v>
      </c>
      <c r="F28" s="117">
        <v>36000</v>
      </c>
      <c r="G28" s="101">
        <f t="shared" si="0"/>
        <v>0</v>
      </c>
      <c r="H28" s="102">
        <f t="shared" si="1"/>
        <v>1</v>
      </c>
      <c r="I28" s="117">
        <v>36000</v>
      </c>
      <c r="J28" s="101">
        <f t="shared" si="2"/>
        <v>0</v>
      </c>
      <c r="K28" s="101">
        <f t="shared" si="3"/>
        <v>0</v>
      </c>
      <c r="L28" s="117">
        <v>36000</v>
      </c>
      <c r="M28" s="103">
        <f t="shared" si="4"/>
        <v>0</v>
      </c>
      <c r="N28" s="103">
        <f t="shared" si="5"/>
        <v>0</v>
      </c>
    </row>
    <row r="29" spans="1:14" s="104" customFormat="1" ht="15" customHeight="1" x14ac:dyDescent="0.25">
      <c r="A29" s="17" t="s">
        <v>142</v>
      </c>
      <c r="B29" s="19">
        <v>10</v>
      </c>
      <c r="C29" s="18" t="s">
        <v>177</v>
      </c>
      <c r="D29" s="117">
        <v>94060</v>
      </c>
      <c r="E29" s="117">
        <v>29800</v>
      </c>
      <c r="F29" s="117">
        <v>497783.07</v>
      </c>
      <c r="G29" s="101">
        <f t="shared" si="0"/>
        <v>4.2921865830321071</v>
      </c>
      <c r="H29" s="102">
        <f t="shared" si="1"/>
        <v>16.704129865771812</v>
      </c>
      <c r="I29" s="117">
        <v>29800</v>
      </c>
      <c r="J29" s="101">
        <f t="shared" si="2"/>
        <v>-0.68318094833085263</v>
      </c>
      <c r="K29" s="101">
        <f t="shared" si="3"/>
        <v>0</v>
      </c>
      <c r="L29" s="117">
        <v>29800</v>
      </c>
      <c r="M29" s="103">
        <f t="shared" si="4"/>
        <v>-0.68318094833085263</v>
      </c>
      <c r="N29" s="103">
        <f t="shared" si="5"/>
        <v>0</v>
      </c>
    </row>
    <row r="30" spans="1:14" s="104" customFormat="1" ht="1.5" hidden="1" customHeight="1" x14ac:dyDescent="0.25">
      <c r="A30" s="17" t="s">
        <v>143</v>
      </c>
      <c r="B30" s="19">
        <v>10</v>
      </c>
      <c r="C30" s="18" t="s">
        <v>178</v>
      </c>
      <c r="D30" s="115">
        <v>0</v>
      </c>
      <c r="E30" s="93">
        <v>0</v>
      </c>
      <c r="F30" s="94"/>
      <c r="G30" s="101">
        <v>0</v>
      </c>
      <c r="H30" s="102">
        <v>0</v>
      </c>
      <c r="I30" s="70"/>
      <c r="J30" s="101">
        <v>0</v>
      </c>
      <c r="K30" s="101">
        <v>0</v>
      </c>
      <c r="L30" s="94"/>
      <c r="M30" s="103">
        <v>0</v>
      </c>
      <c r="N30" s="103">
        <v>0</v>
      </c>
    </row>
    <row r="31" spans="1:14" s="38" customFormat="1" ht="13.5" hidden="1" customHeight="1" x14ac:dyDescent="0.25">
      <c r="A31" s="41" t="s">
        <v>196</v>
      </c>
      <c r="B31" s="43">
        <v>11</v>
      </c>
      <c r="C31" s="42" t="s">
        <v>117</v>
      </c>
      <c r="D31" s="91"/>
      <c r="E31" s="91">
        <v>0</v>
      </c>
      <c r="F31" s="95"/>
      <c r="G31" s="89" t="e">
        <f t="shared" si="0"/>
        <v>#DIV/0!</v>
      </c>
      <c r="H31" s="35">
        <v>0</v>
      </c>
      <c r="I31" s="92"/>
      <c r="J31" s="89" t="e">
        <f t="shared" si="2"/>
        <v>#DIV/0!</v>
      </c>
      <c r="K31" s="89">
        <v>0</v>
      </c>
      <c r="L31" s="95"/>
      <c r="M31" s="90" t="e">
        <f t="shared" si="4"/>
        <v>#DIV/0!</v>
      </c>
      <c r="N31" s="90">
        <v>0</v>
      </c>
    </row>
    <row r="32" spans="1:14" s="104" customFormat="1" ht="22.5" hidden="1" customHeight="1" x14ac:dyDescent="0.25">
      <c r="A32" s="17" t="s">
        <v>197</v>
      </c>
      <c r="B32" s="19">
        <v>11</v>
      </c>
      <c r="C32" s="18" t="s">
        <v>174</v>
      </c>
      <c r="D32" s="93"/>
      <c r="E32" s="93">
        <v>0</v>
      </c>
      <c r="F32" s="94"/>
      <c r="G32" s="101" t="e">
        <f t="shared" si="0"/>
        <v>#DIV/0!</v>
      </c>
      <c r="H32" s="102">
        <v>0</v>
      </c>
      <c r="I32" s="70"/>
      <c r="J32" s="101" t="e">
        <f t="shared" si="2"/>
        <v>#DIV/0!</v>
      </c>
      <c r="K32" s="101">
        <v>0</v>
      </c>
      <c r="L32" s="94"/>
      <c r="M32" s="103" t="e">
        <f t="shared" si="4"/>
        <v>#DIV/0!</v>
      </c>
      <c r="N32" s="103">
        <v>0</v>
      </c>
    </row>
    <row r="33" spans="10:10" ht="15.75" x14ac:dyDescent="0.25">
      <c r="J33" s="39"/>
    </row>
    <row r="34" spans="10:10" x14ac:dyDescent="0.25">
      <c r="J34" s="40"/>
    </row>
  </sheetData>
  <mergeCells count="1">
    <mergeCell ref="A1:N2"/>
  </mergeCells>
  <pageMargins left="0.7" right="0.7" top="0.75" bottom="0.75" header="0.3" footer="0.3"/>
  <pageSetup paperSize="9" scale="60" orientation="landscape" horizontalDpi="4294967295" verticalDpi="4294967295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opLeftCell="A4" zoomScaleNormal="100" workbookViewId="0">
      <selection activeCell="E4" sqref="E4"/>
    </sheetView>
  </sheetViews>
  <sheetFormatPr defaultRowHeight="15" x14ac:dyDescent="0.25"/>
  <cols>
    <col min="1" max="1" width="35.5703125" customWidth="1"/>
    <col min="2" max="2" width="11.5703125" customWidth="1"/>
    <col min="3" max="3" width="13.85546875" customWidth="1"/>
    <col min="4" max="4" width="14.7109375" style="37" customWidth="1"/>
    <col min="5" max="5" width="16.140625" customWidth="1"/>
    <col min="6" max="6" width="11.85546875" style="38" customWidth="1"/>
    <col min="7" max="7" width="13" style="38" customWidth="1"/>
    <col min="8" max="8" width="15.140625" customWidth="1"/>
    <col min="9" max="9" width="12" style="38" customWidth="1"/>
    <col min="10" max="10" width="11.85546875" style="38" customWidth="1"/>
    <col min="11" max="11" width="15" customWidth="1"/>
    <col min="12" max="12" width="11.5703125" style="38" customWidth="1"/>
    <col min="13" max="13" width="12.7109375" style="38" customWidth="1"/>
  </cols>
  <sheetData>
    <row r="1" spans="1:13" ht="28.5" customHeight="1" x14ac:dyDescent="0.25">
      <c r="B1" s="139" t="s">
        <v>203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3" spans="1:13" ht="57.75" customHeight="1" x14ac:dyDescent="0.25">
      <c r="A3" s="96" t="s">
        <v>9</v>
      </c>
      <c r="B3" s="96" t="s">
        <v>202</v>
      </c>
      <c r="C3" s="97" t="s">
        <v>238</v>
      </c>
      <c r="D3" s="98" t="s">
        <v>239</v>
      </c>
      <c r="E3" s="87" t="s">
        <v>176</v>
      </c>
      <c r="F3" s="88" t="s">
        <v>240</v>
      </c>
      <c r="G3" s="88" t="s">
        <v>241</v>
      </c>
      <c r="H3" s="87" t="s">
        <v>204</v>
      </c>
      <c r="I3" s="88" t="s">
        <v>240</v>
      </c>
      <c r="J3" s="88" t="s">
        <v>241</v>
      </c>
      <c r="K3" s="87" t="s">
        <v>243</v>
      </c>
      <c r="L3" s="88" t="s">
        <v>240</v>
      </c>
      <c r="M3" s="88" t="s">
        <v>241</v>
      </c>
    </row>
    <row r="4" spans="1:13" ht="78" customHeight="1" x14ac:dyDescent="0.25">
      <c r="A4" s="99" t="s">
        <v>183</v>
      </c>
      <c r="B4" s="105" t="s">
        <v>184</v>
      </c>
      <c r="C4" s="118">
        <v>11469410.9</v>
      </c>
      <c r="D4" s="118">
        <v>11152278.33</v>
      </c>
      <c r="E4" s="118">
        <v>8826821.6400000006</v>
      </c>
      <c r="F4" s="103">
        <f>E4/C4-100%</f>
        <v>-0.23040322498167709</v>
      </c>
      <c r="G4" s="103">
        <f>E4/D4-100%</f>
        <v>-0.20851853058082703</v>
      </c>
      <c r="H4" s="118">
        <v>6453309.1399999997</v>
      </c>
      <c r="I4" s="103">
        <f>H4/C4-100%</f>
        <v>-0.43734606805306808</v>
      </c>
      <c r="J4" s="103">
        <f>H4/D4-100%</f>
        <v>-0.42134611878898476</v>
      </c>
      <c r="K4" s="118">
        <v>5945550.8899999997</v>
      </c>
      <c r="L4" s="103">
        <f>K4/C4-100%</f>
        <v>-0.48161671581580534</v>
      </c>
      <c r="M4" s="103">
        <f>K4/D4-100%</f>
        <v>-0.46687567203140279</v>
      </c>
    </row>
    <row r="5" spans="1:13" ht="65.25" customHeight="1" x14ac:dyDescent="0.25">
      <c r="A5" s="100" t="s">
        <v>185</v>
      </c>
      <c r="B5" s="106" t="s">
        <v>186</v>
      </c>
      <c r="C5" s="118">
        <v>58600</v>
      </c>
      <c r="D5" s="119">
        <v>0</v>
      </c>
      <c r="E5" s="80">
        <v>0</v>
      </c>
      <c r="F5" s="103">
        <f t="shared" ref="F5:F11" si="0">E5/C5-100%</f>
        <v>-1</v>
      </c>
      <c r="G5" s="103"/>
      <c r="H5" s="80">
        <v>0</v>
      </c>
      <c r="I5" s="103">
        <f t="shared" ref="I5:I11" si="1">H5/C5-100%</f>
        <v>-1</v>
      </c>
      <c r="J5" s="103"/>
      <c r="K5" s="80">
        <v>0</v>
      </c>
      <c r="L5" s="103">
        <f t="shared" ref="L5:L11" si="2">K5/C5-100%</f>
        <v>-1</v>
      </c>
      <c r="M5" s="103"/>
    </row>
    <row r="6" spans="1:13" ht="63" x14ac:dyDescent="0.25">
      <c r="A6" s="100" t="s">
        <v>187</v>
      </c>
      <c r="B6" s="106" t="s">
        <v>188</v>
      </c>
      <c r="C6" s="118">
        <v>13406572.960000001</v>
      </c>
      <c r="D6" s="118">
        <v>13684516.699999999</v>
      </c>
      <c r="E6" s="118">
        <v>12900700.84</v>
      </c>
      <c r="F6" s="103">
        <f t="shared" si="0"/>
        <v>-3.7733141908027235E-2</v>
      </c>
      <c r="G6" s="103">
        <f t="shared" ref="G6:G11" si="3">E6/D6-100%</f>
        <v>-5.7277569766128411E-2</v>
      </c>
      <c r="H6" s="118">
        <v>10246167.08</v>
      </c>
      <c r="I6" s="103">
        <f t="shared" si="1"/>
        <v>-0.23573555221229336</v>
      </c>
      <c r="J6" s="103">
        <f t="shared" ref="J6:J11" si="4">H6/D6-100%</f>
        <v>-0.25125838897912989</v>
      </c>
      <c r="K6" s="118">
        <v>9982529.0800000001</v>
      </c>
      <c r="L6" s="103">
        <f t="shared" si="2"/>
        <v>-0.25540038384276254</v>
      </c>
      <c r="M6" s="103">
        <f t="shared" ref="M6:M11" si="5">K6/D6-100%</f>
        <v>-0.27052381177626827</v>
      </c>
    </row>
    <row r="7" spans="1:13" ht="47.25" x14ac:dyDescent="0.25">
      <c r="A7" s="100" t="s">
        <v>189</v>
      </c>
      <c r="B7" s="106" t="s">
        <v>190</v>
      </c>
      <c r="C7" s="118">
        <v>227665.32</v>
      </c>
      <c r="D7" s="118">
        <v>146807.16</v>
      </c>
      <c r="E7" s="118">
        <v>235731.16</v>
      </c>
      <c r="F7" s="103">
        <f t="shared" si="0"/>
        <v>3.5428496531663134E-2</v>
      </c>
      <c r="G7" s="103">
        <f t="shared" si="3"/>
        <v>0.6057197755204855</v>
      </c>
      <c r="H7" s="118">
        <v>278097.91999999998</v>
      </c>
      <c r="I7" s="103">
        <f t="shared" si="1"/>
        <v>0.22152078322688751</v>
      </c>
      <c r="J7" s="103">
        <f t="shared" si="4"/>
        <v>0.89430760734013237</v>
      </c>
      <c r="K7" s="118">
        <v>278097.91999999998</v>
      </c>
      <c r="L7" s="103">
        <f t="shared" si="2"/>
        <v>0.22152078322688751</v>
      </c>
      <c r="M7" s="103">
        <f t="shared" si="5"/>
        <v>0.89430760734013237</v>
      </c>
    </row>
    <row r="8" spans="1:13" ht="110.25" x14ac:dyDescent="0.25">
      <c r="A8" s="100" t="s">
        <v>191</v>
      </c>
      <c r="B8" s="106" t="s">
        <v>192</v>
      </c>
      <c r="C8" s="118">
        <v>106000</v>
      </c>
      <c r="D8" s="118">
        <v>322750</v>
      </c>
      <c r="E8" s="118">
        <v>856500</v>
      </c>
      <c r="F8" s="103">
        <f t="shared" si="0"/>
        <v>7.0801886792452837</v>
      </c>
      <c r="G8" s="103">
        <f t="shared" si="3"/>
        <v>1.6537567776917119</v>
      </c>
      <c r="H8" s="118">
        <v>878000</v>
      </c>
      <c r="I8" s="103">
        <f t="shared" si="1"/>
        <v>7.2830188679245289</v>
      </c>
      <c r="J8" s="103">
        <f t="shared" si="4"/>
        <v>1.7203718048024785</v>
      </c>
      <c r="K8" s="118">
        <v>878000</v>
      </c>
      <c r="L8" s="103">
        <f t="shared" si="2"/>
        <v>7.2830188679245289</v>
      </c>
      <c r="M8" s="103">
        <f t="shared" si="5"/>
        <v>1.7203718048024785</v>
      </c>
    </row>
    <row r="9" spans="1:13" ht="94.5" x14ac:dyDescent="0.25">
      <c r="A9" s="100" t="s">
        <v>193</v>
      </c>
      <c r="B9" s="106" t="s">
        <v>194</v>
      </c>
      <c r="C9" s="118">
        <v>982953.36</v>
      </c>
      <c r="D9" s="118">
        <v>821152</v>
      </c>
      <c r="E9" s="118">
        <v>1247968</v>
      </c>
      <c r="F9" s="103">
        <f t="shared" si="0"/>
        <v>0.26961059474886984</v>
      </c>
      <c r="G9" s="103">
        <f t="shared" si="3"/>
        <v>0.51977709364405134</v>
      </c>
      <c r="H9" s="118">
        <v>898013</v>
      </c>
      <c r="I9" s="103">
        <f t="shared" si="1"/>
        <v>-8.6413418435234757E-2</v>
      </c>
      <c r="J9" s="103">
        <f t="shared" si="4"/>
        <v>9.3601428237403139E-2</v>
      </c>
      <c r="K9" s="118">
        <v>897168</v>
      </c>
      <c r="L9" s="103">
        <f t="shared" si="2"/>
        <v>-8.7273072651178452E-2</v>
      </c>
      <c r="M9" s="103">
        <f t="shared" si="5"/>
        <v>9.2572386111219318E-2</v>
      </c>
    </row>
    <row r="10" spans="1:13" ht="63" x14ac:dyDescent="0.25">
      <c r="A10" s="100" t="s">
        <v>199</v>
      </c>
      <c r="B10" s="106"/>
      <c r="C10" s="118">
        <v>29800</v>
      </c>
      <c r="D10" s="118">
        <v>29800</v>
      </c>
      <c r="E10" s="118">
        <v>30920</v>
      </c>
      <c r="F10" s="103">
        <f t="shared" si="0"/>
        <v>3.7583892617449655E-2</v>
      </c>
      <c r="G10" s="103">
        <f t="shared" si="3"/>
        <v>3.7583892617449655E-2</v>
      </c>
      <c r="H10" s="118">
        <v>29800</v>
      </c>
      <c r="I10" s="103">
        <f t="shared" si="1"/>
        <v>0</v>
      </c>
      <c r="J10" s="103">
        <f t="shared" si="4"/>
        <v>0</v>
      </c>
      <c r="K10" s="118">
        <v>29800</v>
      </c>
      <c r="L10" s="103">
        <f t="shared" si="2"/>
        <v>0</v>
      </c>
      <c r="M10" s="103">
        <f t="shared" si="5"/>
        <v>0</v>
      </c>
    </row>
    <row r="11" spans="1:13" s="37" customFormat="1" ht="15.75" x14ac:dyDescent="0.25">
      <c r="A11" s="142" t="s">
        <v>195</v>
      </c>
      <c r="B11" s="143"/>
      <c r="C11" s="120">
        <f>SUM(C4:C10)</f>
        <v>26281002.539999999</v>
      </c>
      <c r="D11" s="121">
        <f>SUM(D4:D10)</f>
        <v>26157304.190000001</v>
      </c>
      <c r="E11" s="121">
        <f>SUM(E4:E10)</f>
        <v>24098641.640000001</v>
      </c>
      <c r="F11" s="103">
        <f t="shared" si="0"/>
        <v>-8.303948438338371E-2</v>
      </c>
      <c r="G11" s="103">
        <f t="shared" si="3"/>
        <v>-7.8703162032539686E-2</v>
      </c>
      <c r="H11" s="121">
        <f>SUM(H4:H10)</f>
        <v>18783387.140000001</v>
      </c>
      <c r="I11" s="103">
        <f t="shared" si="1"/>
        <v>-0.28528650642564102</v>
      </c>
      <c r="J11" s="103">
        <f t="shared" si="4"/>
        <v>-0.28190661378702264</v>
      </c>
      <c r="K11" s="121">
        <f>SUM(K4:K10)</f>
        <v>18011145.890000001</v>
      </c>
      <c r="L11" s="103">
        <f t="shared" si="2"/>
        <v>-0.31467051675114666</v>
      </c>
      <c r="M11" s="103">
        <f t="shared" si="5"/>
        <v>-0.31142958161240086</v>
      </c>
    </row>
    <row r="12" spans="1:13" x14ac:dyDescent="0.25">
      <c r="A12" s="36"/>
      <c r="B12" s="36"/>
      <c r="C12" s="36"/>
      <c r="D12" s="45"/>
    </row>
  </sheetData>
  <mergeCells count="2">
    <mergeCell ref="A11:B11"/>
    <mergeCell ref="B1:L1"/>
  </mergeCells>
  <pageMargins left="0.7" right="0.7" top="0.75" bottom="0.75" header="0.3" footer="0.3"/>
  <pageSetup paperSize="9" scale="6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Сведения по доходам</vt:lpstr>
      <vt:lpstr>Сведения по разделам и подразде</vt:lpstr>
      <vt:lpstr>Сведения по муниц. програмамм</vt:lpstr>
      <vt:lpstr>'Сведения по доходам'!Область_печати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Kozlova</cp:lastModifiedBy>
  <cp:lastPrinted>2017-11-28T08:16:20Z</cp:lastPrinted>
  <dcterms:created xsi:type="dcterms:W3CDTF">2013-11-28T06:03:03Z</dcterms:created>
  <dcterms:modified xsi:type="dcterms:W3CDTF">2019-12-30T11:46:21Z</dcterms:modified>
</cp:coreProperties>
</file>