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учкова\!сайт\отчет\"/>
    </mc:Choice>
  </mc:AlternateContent>
  <bookViews>
    <workbookView xWindow="0" yWindow="0" windowWidth="19200" windowHeight="11595" activeTab="1"/>
  </bookViews>
  <sheets>
    <sheet name="Лист1" sheetId="1" r:id="rId1"/>
    <sheet name="Лист2" sheetId="2" r:id="rId2"/>
  </sheets>
  <definedNames>
    <definedName name="_xlnm.Print_Area" localSheetId="0">Лист1!$A$1:$H$15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4" i="2"/>
  <c r="H6" i="2" l="1"/>
  <c r="H7" i="2"/>
  <c r="H8" i="2"/>
  <c r="H9" i="2"/>
  <c r="H10" i="2"/>
  <c r="H11" i="2"/>
  <c r="H12" i="2"/>
  <c r="H13" i="2"/>
  <c r="H15" i="2"/>
  <c r="H17" i="2"/>
  <c r="H18" i="2"/>
  <c r="H19" i="2"/>
  <c r="H20" i="2"/>
  <c r="H21" i="2"/>
  <c r="H22" i="2"/>
  <c r="H23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5" i="2"/>
  <c r="H4" i="2"/>
  <c r="E41" i="2"/>
  <c r="E36" i="2"/>
  <c r="E33" i="2"/>
  <c r="E27" i="2"/>
  <c r="E20" i="2"/>
  <c r="E14" i="2"/>
  <c r="H14" i="2" s="1"/>
  <c r="E12" i="2"/>
  <c r="E4" i="2"/>
  <c r="E43" i="2" l="1"/>
  <c r="H43" i="2" s="1"/>
  <c r="D41" i="2"/>
  <c r="C41" i="2"/>
  <c r="C36" i="2"/>
  <c r="D36" i="2"/>
  <c r="D33" i="2"/>
  <c r="C33" i="2"/>
  <c r="D27" i="2"/>
  <c r="C27" i="2"/>
  <c r="D24" i="2" l="1"/>
  <c r="C24" i="2"/>
  <c r="D20" i="2"/>
  <c r="C20" i="2"/>
  <c r="D14" i="2"/>
  <c r="C14" i="2"/>
  <c r="D12" i="2"/>
  <c r="C12" i="2"/>
  <c r="D4" i="2" l="1"/>
  <c r="C4" i="2"/>
  <c r="F4" i="1"/>
  <c r="I42" i="2" l="1"/>
  <c r="G42" i="2"/>
  <c r="I41" i="2"/>
  <c r="I40" i="2"/>
  <c r="G40" i="2"/>
  <c r="I39" i="2"/>
  <c r="G39" i="2"/>
  <c r="I38" i="2"/>
  <c r="G38" i="2"/>
  <c r="I37" i="2"/>
  <c r="G37" i="2"/>
  <c r="I35" i="2"/>
  <c r="G35" i="2"/>
  <c r="I34" i="2"/>
  <c r="G34" i="2"/>
  <c r="I32" i="2"/>
  <c r="G32" i="2"/>
  <c r="I31" i="2"/>
  <c r="G31" i="2"/>
  <c r="I30" i="2"/>
  <c r="G30" i="2"/>
  <c r="I29" i="2"/>
  <c r="G29" i="2"/>
  <c r="I28" i="2"/>
  <c r="G28" i="2"/>
  <c r="G25" i="2"/>
  <c r="G24" i="2"/>
  <c r="I23" i="2"/>
  <c r="G23" i="2"/>
  <c r="I22" i="2"/>
  <c r="G22" i="2"/>
  <c r="I21" i="2"/>
  <c r="G21" i="2"/>
  <c r="G19" i="2"/>
  <c r="I18" i="2"/>
  <c r="G18" i="2"/>
  <c r="I17" i="2"/>
  <c r="G17" i="2"/>
  <c r="G15" i="2"/>
  <c r="I13" i="2"/>
  <c r="G13" i="2"/>
  <c r="I12" i="2"/>
  <c r="I11" i="2"/>
  <c r="G11" i="2"/>
  <c r="G10" i="2"/>
  <c r="I9" i="2"/>
  <c r="G9" i="2"/>
  <c r="I8" i="2"/>
  <c r="I7" i="2"/>
  <c r="G7" i="2"/>
  <c r="I6" i="2"/>
  <c r="G6" i="2"/>
  <c r="I5" i="2"/>
  <c r="G5" i="2"/>
  <c r="I36" i="2" l="1"/>
  <c r="I27" i="2"/>
  <c r="I20" i="2"/>
  <c r="G41" i="2"/>
  <c r="G33" i="2"/>
  <c r="I33" i="2"/>
  <c r="C43" i="2"/>
  <c r="G14" i="2"/>
  <c r="G4" i="2"/>
  <c r="I4" i="2"/>
  <c r="G12" i="2"/>
  <c r="G20" i="2"/>
  <c r="G27" i="2"/>
  <c r="G36" i="2"/>
  <c r="D43" i="2"/>
  <c r="I43" i="2" l="1"/>
  <c r="G43" i="2"/>
  <c r="D15" i="1" l="1"/>
  <c r="C15" i="1"/>
  <c r="G12" i="1" l="1"/>
  <c r="G10" i="1"/>
  <c r="G9" i="1"/>
  <c r="G8" i="1"/>
  <c r="G3" i="1"/>
  <c r="G4" i="1" l="1"/>
  <c r="G5" i="1"/>
  <c r="G6" i="1"/>
  <c r="G14" i="1" l="1"/>
  <c r="G13" i="1"/>
  <c r="F14" i="1" l="1"/>
  <c r="F5" i="1" l="1"/>
  <c r="F6" i="1"/>
  <c r="F8" i="1"/>
  <c r="F9" i="1"/>
  <c r="F10" i="1"/>
  <c r="F11" i="1"/>
  <c r="F12" i="1"/>
  <c r="F13" i="1"/>
  <c r="F15" i="1"/>
  <c r="F3" i="1"/>
  <c r="G15" i="1"/>
  <c r="G11" i="1"/>
</calcChain>
</file>

<file path=xl/sharedStrings.xml><?xml version="1.0" encoding="utf-8"?>
<sst xmlns="http://schemas.openxmlformats.org/spreadsheetml/2006/main" count="123" uniqueCount="119">
  <si>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</si>
  <si>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</si>
  <si>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</si>
  <si>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</si>
  <si>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</si>
  <si>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</si>
  <si>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</si>
  <si>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</si>
  <si>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</si>
  <si>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</si>
  <si>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</si>
  <si>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</si>
  <si>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</si>
  <si>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</si>
  <si>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</si>
  <si>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</si>
  <si>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</si>
  <si>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</si>
  <si>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</si>
  <si>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</si>
  <si>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</si>
  <si>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</si>
  <si>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</si>
  <si>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1200000000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</si>
  <si>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</si>
  <si>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</si>
  <si>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t>0500000000</t>
  </si>
  <si>
    <t>Муниципальная программа Пестяковского муниципального района "Обеспечение доступным и комфортным жильем населения Пестяковского мунципального района"</t>
  </si>
  <si>
    <t>Муниципальная программа Пестяковского муниципального района "Забота и поддержка"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</si>
  <si>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района"</t>
  </si>
  <si>
    <t>Раздел, подраздел</t>
  </si>
  <si>
    <t>% исполнения к  утвержденному бюджету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</si>
  <si>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</si>
  <si>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</si>
  <si>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</si>
  <si>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</si>
  <si>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</si>
  <si>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</si>
  <si>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</si>
  <si>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</si>
  <si>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</si>
  <si>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</si>
  <si>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надзора.</t>
  </si>
  <si>
    <t>0106</t>
  </si>
  <si>
    <t>Резервные фонды</t>
  </si>
  <si>
    <t>0111</t>
  </si>
  <si>
    <t>Другие общегосударственные расходы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</si>
  <si>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</si>
  <si>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</si>
  <si>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</si>
  <si>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</si>
  <si>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</si>
  <si>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</si>
  <si>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</si>
  <si>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</si>
  <si>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</si>
  <si>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</si>
  <si>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</si>
  <si>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</si>
  <si>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</si>
  <si>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</si>
  <si>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</si>
  <si>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</si>
  <si>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</si>
  <si>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</si>
  <si>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</si>
  <si>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</si>
  <si>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</si>
  <si>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</si>
  <si>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</si>
  <si>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</si>
  <si>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</si>
  <si>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</si>
  <si>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</si>
  <si>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</si>
  <si>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</si>
  <si>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</si>
  <si>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</si>
  <si>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</si>
  <si>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</si>
  <si>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</si>
  <si>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</si>
  <si>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</si>
  <si>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</si>
  <si>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</si>
  <si>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</si>
  <si>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</si>
  <si>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</si>
  <si>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</si>
  <si>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</si>
  <si>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</si>
  <si>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</si>
  <si>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</si>
  <si>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</si>
  <si>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</si>
  <si>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</si>
  <si>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</si>
  <si>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</si>
  <si>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</si>
  <si>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</si>
  <si>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</si>
  <si>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</si>
  <si>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</si>
  <si>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</si>
  <si>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</si>
  <si>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</si>
  <si>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</si>
  <si>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</si>
  <si>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</si>
  <si>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Исполнено за  2023г.</t>
  </si>
  <si>
    <t>Исполнено за  2022г.</t>
  </si>
  <si>
    <t xml:space="preserve">                                                                                                                                                                                      (руб)</t>
  </si>
  <si>
    <t>Исполнено за 2023 год</t>
  </si>
  <si>
    <t>Другие вопросы в области охраны окружающей среды</t>
  </si>
  <si>
    <t>Первоначальный бюджет</t>
  </si>
  <si>
    <t>темп роста/снижения % к первоначальному бюджету</t>
  </si>
  <si>
    <t>темп роста/снижения %  к исполнению 2022 г.</t>
  </si>
  <si>
    <t>Исполнение бюджета Пестяковского муниципального района по расходам в разрезе разделов и подразделов классификации расходов за   2023  год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</si>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</sst>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3" applyNumberFormat="1" applyFont="1" applyFill="1" applyBorder="1" applyProtection="1">
      <alignment horizontal="right" vertical="top" shrinkToFit="1"/>
    </xf>
    <xf numFmtId="4" fontId="10" fillId="0" borderId="1" xfId="3" applyNumberFormat="1" applyFont="1" applyFill="1" applyBorder="1" applyAlignment="1" applyProtection="1">
      <alignment horizontal="right" vertical="center" shrinkToFit="1"/>
    </xf>
    <xf numFmtId="4" fontId="9" fillId="0" borderId="6" xfId="1" applyFont="1" applyFill="1" applyBorder="1" applyAlignment="1" applyProtection="1">
      <alignment horizontal="center" vertical="center" shrinkToFit="1"/>
    </xf>
    <xf numFmtId="0" fontId="9" fillId="0" borderId="1" xfId="0" applyFont="1" applyBorder="1" applyAlignment="1">
      <alignment horizontal="justify"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1" xfId="3" applyNumberFormat="1" applyFont="1" applyFill="1" applyBorder="1" applyAlignment="1" applyProtection="1">
      <alignment horizontal="right" vertical="center" shrinkToFit="1"/>
    </xf>
    <xf numFmtId="0" fontId="9" fillId="0" borderId="7" xfId="0" applyFont="1" applyBorder="1" applyAlignment="1">
      <alignment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right" vertical="center" shrinkToFit="1"/>
    </xf>
    <xf numFmtId="4" fontId="5" fillId="0" borderId="1" xfId="1" applyFont="1" applyFill="1" applyBorder="1" applyAlignment="1" applyProtection="1">
      <alignment horizontal="right" vertical="center" shrinkToFit="1"/>
    </xf>
    <xf numFmtId="4" fontId="12" fillId="0" borderId="1" xfId="0" applyNumberFormat="1" applyFont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10" fillId="0" borderId="1" xfId="3" applyNumberFormat="1" applyFont="1" applyFill="1" applyBorder="1" applyAlignment="1" applyProtection="1">
      <alignment horizontal="center" vertical="center" shrinkToFi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4" fontId="9" fillId="0" borderId="1" xfId="1" applyFont="1" applyFill="1" applyBorder="1" applyAlignment="1" applyProtection="1">
      <alignment horizontal="center" vertical="center" shrinkToFi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2" fontId="11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xl36" xfId="2"/>
    <cellStyle name="xl41" xfId="1"/>
    <cellStyle name="xl64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topLeftCell="A7" zoomScale="80" zoomScaleNormal="100" zoomScaleSheetLayoutView="80" workbookViewId="0">
      <selection sqref="A1:H1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2" customWidth="1"/>
    <col min="4" max="4" width="20.5703125" style="12" customWidth="1"/>
    <col min="5" max="5" width="16.28515625" style="12" customWidth="1"/>
    <col min="6" max="6" width="14.5703125" style="12" customWidth="1"/>
    <col min="7" max="8" width="9.140625" style="12"/>
    <col min="9" max="9" width="0.5703125" customWidth="1"/>
    <col min="10" max="10" width="8.42578125" customWidth="1"/>
  </cols>
  <sheetData>
    <row r="1" spans="1:12" ht="62.25" customHeight="1" x14ac:dyDescent="0.25">
      <c r="A1" s="39" t="s">
        <v>118</v>
      </c>
      <c r="B1" s="40"/>
      <c r="C1" s="40"/>
      <c r="D1" s="40"/>
      <c r="E1" s="40"/>
      <c r="F1" s="40"/>
      <c r="G1" s="40"/>
      <c r="H1" s="40"/>
      <c r="I1" s="3"/>
      <c r="J1" s="3"/>
      <c r="K1" s="3"/>
      <c r="L1" s="3"/>
    </row>
    <row r="2" spans="1:12" ht="97.5" customHeight="1" x14ac:dyDescent="0.25">
      <c r="A2" s="2" t="s">
        <v>0</v>
      </c>
      <c r="B2" s="5" t="s">
        <v>10</v>
      </c>
      <c r="C2" s="8" t="s">
        <v>7</v>
      </c>
      <c r="D2" s="8" t="s">
        <v>109</v>
      </c>
      <c r="E2" s="8" t="s">
        <v>110</v>
      </c>
      <c r="F2" s="8" t="s">
        <v>8</v>
      </c>
      <c r="G2" s="44" t="s">
        <v>9</v>
      </c>
      <c r="H2" s="44"/>
      <c r="I2" s="44"/>
    </row>
    <row r="3" spans="1:12" ht="60.75" customHeight="1" x14ac:dyDescent="0.25">
      <c r="A3" s="4" t="s">
        <v>1</v>
      </c>
      <c r="B3" s="6" t="s">
        <v>15</v>
      </c>
      <c r="C3" s="31">
        <v>2229650</v>
      </c>
      <c r="D3" s="31">
        <v>2229650</v>
      </c>
      <c r="E3" s="32">
        <v>2227780</v>
      </c>
      <c r="F3" s="9">
        <f>D3/C3*100</f>
        <v>100</v>
      </c>
      <c r="G3" s="43">
        <f>D3/E3*100</f>
        <v>100.08394006589521</v>
      </c>
      <c r="H3" s="43"/>
      <c r="I3" s="43"/>
    </row>
    <row r="4" spans="1:12" ht="47.25" customHeight="1" x14ac:dyDescent="0.25">
      <c r="A4" s="4" t="s">
        <v>2</v>
      </c>
      <c r="B4" s="6" t="s">
        <v>16</v>
      </c>
      <c r="C4" s="31">
        <v>10763029.92</v>
      </c>
      <c r="D4" s="31">
        <v>10686569.210000001</v>
      </c>
      <c r="E4" s="32">
        <v>7922569.4699999997</v>
      </c>
      <c r="F4" s="9">
        <f>D4/C4*100</f>
        <v>99.28959864863036</v>
      </c>
      <c r="G4" s="43">
        <f t="shared" ref="G4:G6" si="0">D4/E4*100</f>
        <v>134.887668078725</v>
      </c>
      <c r="H4" s="43"/>
      <c r="I4" s="43"/>
    </row>
    <row r="5" spans="1:12" ht="62.25" customHeight="1" x14ac:dyDescent="0.25">
      <c r="A5" s="4" t="s">
        <v>3</v>
      </c>
      <c r="B5" s="6" t="s">
        <v>17</v>
      </c>
      <c r="C5" s="31">
        <v>896745</v>
      </c>
      <c r="D5" s="31">
        <v>875895.22</v>
      </c>
      <c r="E5" s="32">
        <v>905181.84</v>
      </c>
      <c r="F5" s="9">
        <f t="shared" ref="F5:F14" si="1">D5/C5*100</f>
        <v>97.674948842759093</v>
      </c>
      <c r="G5" s="43">
        <f t="shared" si="0"/>
        <v>96.764559483429323</v>
      </c>
      <c r="H5" s="43"/>
      <c r="I5" s="43"/>
    </row>
    <row r="6" spans="1:12" ht="61.5" customHeight="1" x14ac:dyDescent="0.25">
      <c r="A6" s="4" t="s">
        <v>4</v>
      </c>
      <c r="B6" s="6" t="s">
        <v>18</v>
      </c>
      <c r="C6" s="31">
        <v>77350137.590000004</v>
      </c>
      <c r="D6" s="31">
        <v>76448713.900000006</v>
      </c>
      <c r="E6" s="32">
        <v>72591120.989999995</v>
      </c>
      <c r="F6" s="9">
        <f t="shared" si="1"/>
        <v>98.834619151192655</v>
      </c>
      <c r="G6" s="43">
        <f t="shared" si="0"/>
        <v>105.31413877811782</v>
      </c>
      <c r="H6" s="43"/>
      <c r="I6" s="43"/>
    </row>
    <row r="7" spans="1:12" ht="61.5" customHeight="1" x14ac:dyDescent="0.25">
      <c r="A7" s="4" t="s">
        <v>27</v>
      </c>
      <c r="B7" s="6" t="s">
        <v>26</v>
      </c>
      <c r="C7" s="31">
        <v>0</v>
      </c>
      <c r="D7" s="31">
        <v>0</v>
      </c>
      <c r="E7" s="32">
        <v>396900</v>
      </c>
      <c r="F7" s="9"/>
      <c r="G7" s="41">
        <v>0</v>
      </c>
      <c r="H7" s="42"/>
      <c r="I7" s="14"/>
    </row>
    <row r="8" spans="1:12" ht="70.5" customHeight="1" x14ac:dyDescent="0.25">
      <c r="A8" s="4" t="s">
        <v>11</v>
      </c>
      <c r="B8" s="6" t="s">
        <v>14</v>
      </c>
      <c r="C8" s="31">
        <v>7511837.2699999996</v>
      </c>
      <c r="D8" s="31">
        <v>5903556.8799999999</v>
      </c>
      <c r="E8" s="32">
        <v>5176852.08</v>
      </c>
      <c r="F8" s="9">
        <f t="shared" si="1"/>
        <v>78.590052843357199</v>
      </c>
      <c r="G8" s="43">
        <f>D8/E8*100</f>
        <v>114.03758092311574</v>
      </c>
      <c r="H8" s="43"/>
      <c r="I8" s="43"/>
    </row>
    <row r="9" spans="1:12" ht="74.25" customHeight="1" x14ac:dyDescent="0.25">
      <c r="A9" s="4" t="s">
        <v>5</v>
      </c>
      <c r="B9" s="6" t="s">
        <v>13</v>
      </c>
      <c r="C9" s="31">
        <v>777247.09</v>
      </c>
      <c r="D9" s="31">
        <v>307247.09000000003</v>
      </c>
      <c r="E9" s="32">
        <v>236758.98</v>
      </c>
      <c r="F9" s="9">
        <f t="shared" si="1"/>
        <v>39.53016922842388</v>
      </c>
      <c r="G9" s="43">
        <f>D9/E9*100</f>
        <v>129.77209565609721</v>
      </c>
      <c r="H9" s="43"/>
      <c r="I9" s="43"/>
    </row>
    <row r="10" spans="1:12" ht="37.5" customHeight="1" x14ac:dyDescent="0.25">
      <c r="A10" s="4" t="s">
        <v>28</v>
      </c>
      <c r="B10" s="6" t="s">
        <v>19</v>
      </c>
      <c r="C10" s="31">
        <v>3392272.83</v>
      </c>
      <c r="D10" s="31">
        <v>3386908.45</v>
      </c>
      <c r="E10" s="32">
        <v>2335821.21</v>
      </c>
      <c r="F10" s="9">
        <f t="shared" si="1"/>
        <v>99.841864724070561</v>
      </c>
      <c r="G10" s="43">
        <f>D10/E10*100</f>
        <v>144.99861699603284</v>
      </c>
      <c r="H10" s="43"/>
      <c r="I10" s="43"/>
    </row>
    <row r="11" spans="1:12" ht="81.75" customHeight="1" x14ac:dyDescent="0.25">
      <c r="A11" s="4" t="s">
        <v>24</v>
      </c>
      <c r="B11" s="6" t="s">
        <v>20</v>
      </c>
      <c r="C11" s="31">
        <v>53549594.770000003</v>
      </c>
      <c r="D11" s="31">
        <v>52275162.060000002</v>
      </c>
      <c r="E11" s="32">
        <v>43351958.630000003</v>
      </c>
      <c r="F11" s="9">
        <f t="shared" si="1"/>
        <v>97.620088974578053</v>
      </c>
      <c r="G11" s="43">
        <f t="shared" ref="G11" si="2">D11/E11*100</f>
        <v>120.58316097355069</v>
      </c>
      <c r="H11" s="43"/>
      <c r="I11" s="43"/>
    </row>
    <row r="12" spans="1:12" ht="63.75" customHeight="1" x14ac:dyDescent="0.25">
      <c r="A12" s="4" t="s">
        <v>25</v>
      </c>
      <c r="B12" s="6" t="s">
        <v>21</v>
      </c>
      <c r="C12" s="31">
        <v>10876332.789999999</v>
      </c>
      <c r="D12" s="31">
        <v>7994751.1500000004</v>
      </c>
      <c r="E12" s="32">
        <v>7115431.3799999999</v>
      </c>
      <c r="F12" s="9">
        <f t="shared" si="1"/>
        <v>73.505944552842251</v>
      </c>
      <c r="G12" s="41">
        <f>D12/E12*100</f>
        <v>112.35792635807837</v>
      </c>
      <c r="H12" s="42"/>
      <c r="I12" s="7"/>
    </row>
    <row r="13" spans="1:12" ht="81.75" customHeight="1" x14ac:dyDescent="0.25">
      <c r="A13" s="4" t="s">
        <v>22</v>
      </c>
      <c r="B13" s="6" t="s">
        <v>12</v>
      </c>
      <c r="C13" s="31">
        <v>1631857.6</v>
      </c>
      <c r="D13" s="31">
        <v>1379083.11</v>
      </c>
      <c r="E13" s="32">
        <v>2333758.44</v>
      </c>
      <c r="F13" s="9">
        <f t="shared" si="1"/>
        <v>84.510015457231063</v>
      </c>
      <c r="G13" s="41">
        <f>D13/E13*100</f>
        <v>59.092795825089773</v>
      </c>
      <c r="H13" s="42"/>
      <c r="I13" s="7"/>
    </row>
    <row r="14" spans="1:12" ht="81.75" customHeight="1" x14ac:dyDescent="0.25">
      <c r="A14" s="4" t="s">
        <v>29</v>
      </c>
      <c r="B14" s="6" t="s">
        <v>23</v>
      </c>
      <c r="C14" s="31">
        <v>2700</v>
      </c>
      <c r="D14" s="31">
        <v>2700</v>
      </c>
      <c r="E14" s="32">
        <v>4720</v>
      </c>
      <c r="F14" s="9">
        <f t="shared" si="1"/>
        <v>100</v>
      </c>
      <c r="G14" s="41">
        <f>D14/E14*100</f>
        <v>57.203389830508478</v>
      </c>
      <c r="H14" s="42"/>
      <c r="I14" s="13"/>
    </row>
    <row r="15" spans="1:12" ht="26.25" customHeight="1" x14ac:dyDescent="0.25">
      <c r="A15" s="2" t="s">
        <v>6</v>
      </c>
      <c r="B15" s="2"/>
      <c r="C15" s="10">
        <f>C3+C4+C5+C6+C7+C8+C9+C10+C11+C12+C13+C14</f>
        <v>168981404.85999998</v>
      </c>
      <c r="D15" s="10">
        <f>D3+D4+D5+D6+D7+D8+D9+D10+D11+D12+D13+D14</f>
        <v>161490237.07000002</v>
      </c>
      <c r="E15" s="32">
        <v>144598853.02000001</v>
      </c>
      <c r="F15" s="9">
        <f>D15/C15*100</f>
        <v>95.566868557989366</v>
      </c>
      <c r="G15" s="43">
        <f>D15/E15*100</f>
        <v>111.6815477420583</v>
      </c>
      <c r="H15" s="43"/>
      <c r="I15" s="43"/>
    </row>
    <row r="16" spans="1:12" x14ac:dyDescent="0.25">
      <c r="A16" s="1"/>
      <c r="B16" s="1"/>
      <c r="C16" s="11"/>
    </row>
  </sheetData>
  <mergeCells count="15">
    <mergeCell ref="A1:H1"/>
    <mergeCell ref="G7:H7"/>
    <mergeCell ref="G15:I15"/>
    <mergeCell ref="G2:I2"/>
    <mergeCell ref="G3:I3"/>
    <mergeCell ref="G4:I4"/>
    <mergeCell ref="G5:I5"/>
    <mergeCell ref="G6:I6"/>
    <mergeCell ref="G8:I8"/>
    <mergeCell ref="G9:I9"/>
    <mergeCell ref="G10:I10"/>
    <mergeCell ref="G11:I11"/>
    <mergeCell ref="G12:H12"/>
    <mergeCell ref="G13:H13"/>
    <mergeCell ref="G14:H14"/>
  </mergeCells>
  <pageMargins left="0.7" right="0.7" top="0.75" bottom="0.75" header="0.3" footer="0.3"/>
  <pageSetup paperSize="9" scale="48"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7" workbookViewId="0">
      <selection activeCell="D38" sqref="D38"/>
    </sheetView>
  </sheetViews>
  <sheetFormatPr defaultRowHeight="15" x14ac:dyDescent="0.25"/>
  <cols>
    <col min="1" max="1" width="28.42578125" customWidth="1"/>
    <col min="2" max="2" width="12" customWidth="1"/>
    <col min="3" max="3" width="18" customWidth="1"/>
    <col min="4" max="5" width="16.28515625" customWidth="1"/>
    <col min="6" max="6" width="15.28515625" customWidth="1"/>
    <col min="7" max="7" width="15.42578125" customWidth="1"/>
    <col min="8" max="8" width="16.7109375" customWidth="1"/>
  </cols>
  <sheetData>
    <row r="1" spans="1:11" ht="17.25" x14ac:dyDescent="0.3">
      <c r="A1" s="46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.75" x14ac:dyDescent="0.25">
      <c r="A2" s="15" t="s">
        <v>111</v>
      </c>
      <c r="C2" s="16"/>
      <c r="D2" s="16"/>
      <c r="E2" s="16"/>
      <c r="F2" s="16"/>
      <c r="G2" s="16"/>
      <c r="H2" s="16"/>
    </row>
    <row r="3" spans="1:11" ht="75" x14ac:dyDescent="0.25">
      <c r="A3" s="17" t="s">
        <v>0</v>
      </c>
      <c r="B3" s="17" t="s">
        <v>30</v>
      </c>
      <c r="C3" s="18" t="s">
        <v>7</v>
      </c>
      <c r="D3" s="18" t="s">
        <v>112</v>
      </c>
      <c r="E3" s="18" t="s">
        <v>114</v>
      </c>
      <c r="F3" s="18" t="s">
        <v>110</v>
      </c>
      <c r="G3" s="19" t="s">
        <v>31</v>
      </c>
      <c r="H3" s="19" t="s">
        <v>115</v>
      </c>
      <c r="I3" s="48" t="s">
        <v>116</v>
      </c>
      <c r="J3" s="48"/>
      <c r="K3" s="48"/>
    </row>
    <row r="4" spans="1:11" ht="40.5" customHeight="1" x14ac:dyDescent="0.25">
      <c r="A4" s="37" t="s">
        <v>32</v>
      </c>
      <c r="B4" s="21" t="s">
        <v>33</v>
      </c>
      <c r="C4" s="22">
        <f>C5+C6+C7+C9+C10+C11</f>
        <v>52291093.449999996</v>
      </c>
      <c r="D4" s="22">
        <f>D5+D6+D7+D9+D10+D11</f>
        <v>50325935.829999998</v>
      </c>
      <c r="E4" s="22">
        <f>E5+E6+E7+E8+E9+E10+E11</f>
        <v>42510676.849999994</v>
      </c>
      <c r="F4" s="35">
        <v>41583966.670000002</v>
      </c>
      <c r="G4" s="24">
        <f>D4/C4*100</f>
        <v>96.241888454906658</v>
      </c>
      <c r="H4" s="38">
        <f>D4/E4*100</f>
        <v>118.38422617352423</v>
      </c>
      <c r="I4" s="45">
        <f t="shared" ref="I4:I9" si="0">D4/F4*100</f>
        <v>121.02245134374525</v>
      </c>
      <c r="J4" s="45"/>
      <c r="K4" s="45"/>
    </row>
    <row r="5" spans="1:11" ht="105" customHeight="1" x14ac:dyDescent="0.25">
      <c r="A5" s="25" t="s">
        <v>34</v>
      </c>
      <c r="B5" s="21" t="s">
        <v>35</v>
      </c>
      <c r="C5" s="23">
        <v>1645535.4</v>
      </c>
      <c r="D5" s="26">
        <v>1645535.4</v>
      </c>
      <c r="E5" s="26">
        <v>1645535.4</v>
      </c>
      <c r="F5" s="35">
        <v>827951.82</v>
      </c>
      <c r="G5" s="24">
        <f t="shared" ref="G5:G43" si="1">D5/C5*100</f>
        <v>100</v>
      </c>
      <c r="H5" s="38">
        <f>D5/E5*100</f>
        <v>100</v>
      </c>
      <c r="I5" s="45">
        <f t="shared" si="0"/>
        <v>198.7477242335188</v>
      </c>
      <c r="J5" s="45"/>
      <c r="K5" s="45"/>
    </row>
    <row r="6" spans="1:11" ht="143.25" customHeight="1" x14ac:dyDescent="0.25">
      <c r="A6" s="25" t="s">
        <v>36</v>
      </c>
      <c r="B6" s="21" t="s">
        <v>37</v>
      </c>
      <c r="C6" s="23">
        <v>846834.34</v>
      </c>
      <c r="D6" s="26">
        <v>846285.91</v>
      </c>
      <c r="E6" s="26">
        <v>846834.34</v>
      </c>
      <c r="F6" s="35">
        <v>621047.06000000006</v>
      </c>
      <c r="G6" s="24">
        <f t="shared" si="1"/>
        <v>99.935237628648849</v>
      </c>
      <c r="H6" s="38">
        <f t="shared" ref="H6:H43" si="2">D6/E6*100</f>
        <v>99.935237628648849</v>
      </c>
      <c r="I6" s="45">
        <f t="shared" si="0"/>
        <v>136.26759782100893</v>
      </c>
      <c r="J6" s="45"/>
      <c r="K6" s="45"/>
    </row>
    <row r="7" spans="1:11" ht="147.75" customHeight="1" x14ac:dyDescent="0.25">
      <c r="A7" s="25" t="s">
        <v>38</v>
      </c>
      <c r="B7" s="21" t="s">
        <v>39</v>
      </c>
      <c r="C7" s="23">
        <v>21111005.949999999</v>
      </c>
      <c r="D7" s="26">
        <v>21077882.949999999</v>
      </c>
      <c r="E7" s="26">
        <v>18356551.949999999</v>
      </c>
      <c r="F7" s="35">
        <v>18742902.91</v>
      </c>
      <c r="G7" s="24">
        <f t="shared" si="1"/>
        <v>99.843100797382888</v>
      </c>
      <c r="H7" s="38">
        <f t="shared" si="2"/>
        <v>114.82484841059706</v>
      </c>
      <c r="I7" s="45">
        <f t="shared" si="0"/>
        <v>112.45794235403206</v>
      </c>
      <c r="J7" s="45"/>
      <c r="K7" s="45"/>
    </row>
    <row r="8" spans="1:11" ht="15.75" x14ac:dyDescent="0.25">
      <c r="A8" s="25" t="s">
        <v>40</v>
      </c>
      <c r="B8" s="21" t="s">
        <v>41</v>
      </c>
      <c r="C8" s="23">
        <v>0</v>
      </c>
      <c r="D8" s="26">
        <v>0</v>
      </c>
      <c r="E8" s="26">
        <v>199.06</v>
      </c>
      <c r="F8" s="35">
        <v>5522.7</v>
      </c>
      <c r="G8" s="24"/>
      <c r="H8" s="38">
        <f t="shared" si="2"/>
        <v>0</v>
      </c>
      <c r="I8" s="49">
        <f t="shared" si="0"/>
        <v>0</v>
      </c>
      <c r="J8" s="50"/>
      <c r="K8" s="42"/>
    </row>
    <row r="9" spans="1:11" ht="122.25" customHeight="1" x14ac:dyDescent="0.25">
      <c r="A9" s="25" t="s">
        <v>42</v>
      </c>
      <c r="B9" s="21" t="s">
        <v>43</v>
      </c>
      <c r="C9" s="23">
        <v>7153659.8799999999</v>
      </c>
      <c r="D9" s="26">
        <v>7144886.1100000003</v>
      </c>
      <c r="E9" s="26">
        <v>6514802.3799999999</v>
      </c>
      <c r="F9" s="35">
        <v>6072085.5599999996</v>
      </c>
      <c r="G9" s="24">
        <f t="shared" si="1"/>
        <v>99.877352709701384</v>
      </c>
      <c r="H9" s="38">
        <f t="shared" si="2"/>
        <v>109.6715708819398</v>
      </c>
      <c r="I9" s="45">
        <f t="shared" si="0"/>
        <v>117.66774429311566</v>
      </c>
      <c r="J9" s="45"/>
      <c r="K9" s="45"/>
    </row>
    <row r="10" spans="1:11" ht="15.75" x14ac:dyDescent="0.25">
      <c r="A10" s="25" t="s">
        <v>44</v>
      </c>
      <c r="B10" s="21" t="s">
        <v>45</v>
      </c>
      <c r="C10" s="22">
        <v>470000</v>
      </c>
      <c r="D10" s="26"/>
      <c r="E10" s="26">
        <v>500000</v>
      </c>
      <c r="F10" s="36">
        <v>0</v>
      </c>
      <c r="G10" s="24">
        <f t="shared" si="1"/>
        <v>0</v>
      </c>
      <c r="H10" s="38">
        <f t="shared" si="2"/>
        <v>0</v>
      </c>
      <c r="I10" s="45"/>
      <c r="J10" s="45"/>
      <c r="K10" s="45"/>
    </row>
    <row r="11" spans="1:11" ht="55.5" customHeight="1" x14ac:dyDescent="0.25">
      <c r="A11" s="25" t="s">
        <v>46</v>
      </c>
      <c r="B11" s="21" t="s">
        <v>47</v>
      </c>
      <c r="C11" s="34">
        <v>21064057.879999999</v>
      </c>
      <c r="D11" s="33">
        <v>19611345.460000001</v>
      </c>
      <c r="E11" s="33">
        <v>14646753.720000001</v>
      </c>
      <c r="F11" s="35">
        <v>15314456.619999999</v>
      </c>
      <c r="G11" s="24">
        <f t="shared" si="1"/>
        <v>93.10335915199262</v>
      </c>
      <c r="H11" s="38">
        <f t="shared" si="2"/>
        <v>133.89550909988264</v>
      </c>
      <c r="I11" s="45">
        <f>D11/F11*100</f>
        <v>128.05772967738505</v>
      </c>
      <c r="J11" s="45"/>
      <c r="K11" s="45"/>
    </row>
    <row r="12" spans="1:11" ht="81" customHeight="1" x14ac:dyDescent="0.25">
      <c r="A12" s="37" t="s">
        <v>48</v>
      </c>
      <c r="B12" s="21" t="s">
        <v>49</v>
      </c>
      <c r="C12" s="27">
        <f>C13</f>
        <v>146782.37</v>
      </c>
      <c r="D12" s="27">
        <f>D13</f>
        <v>146782.37</v>
      </c>
      <c r="E12" s="27">
        <f>E13</f>
        <v>152672.51999999999</v>
      </c>
      <c r="F12" s="35">
        <v>146345.78</v>
      </c>
      <c r="G12" s="24">
        <f t="shared" si="1"/>
        <v>100</v>
      </c>
      <c r="H12" s="38">
        <f t="shared" si="2"/>
        <v>96.141971063292857</v>
      </c>
      <c r="I12" s="45">
        <f>D12/F12*100</f>
        <v>100.29832770032728</v>
      </c>
      <c r="J12" s="45"/>
      <c r="K12" s="45"/>
    </row>
    <row r="13" spans="1:11" ht="15.75" x14ac:dyDescent="0.25">
      <c r="A13" s="25" t="s">
        <v>50</v>
      </c>
      <c r="B13" s="21" t="s">
        <v>51</v>
      </c>
      <c r="C13" s="23">
        <v>146782.37</v>
      </c>
      <c r="D13" s="26">
        <v>146782.37</v>
      </c>
      <c r="E13" s="26">
        <v>152672.51999999999</v>
      </c>
      <c r="F13" s="35">
        <v>146345.78</v>
      </c>
      <c r="G13" s="24">
        <f t="shared" si="1"/>
        <v>100</v>
      </c>
      <c r="H13" s="38">
        <f t="shared" si="2"/>
        <v>96.141971063292857</v>
      </c>
      <c r="I13" s="45">
        <f>D13/F13*100</f>
        <v>100.29832770032728</v>
      </c>
      <c r="J13" s="45"/>
      <c r="K13" s="45"/>
    </row>
    <row r="14" spans="1:11" ht="45" customHeight="1" x14ac:dyDescent="0.25">
      <c r="A14" s="37" t="s">
        <v>52</v>
      </c>
      <c r="B14" s="21" t="s">
        <v>53</v>
      </c>
      <c r="C14" s="23">
        <f>C15+C16+C17+C18+C19</f>
        <v>12828897.34</v>
      </c>
      <c r="D14" s="23">
        <f t="shared" ref="D14:E14" si="3">D15+D16+D17+D18+D19</f>
        <v>11217700.140000001</v>
      </c>
      <c r="E14" s="23">
        <f t="shared" si="3"/>
        <v>10422869.539999999</v>
      </c>
      <c r="F14" s="35">
        <v>11508763.85</v>
      </c>
      <c r="G14" s="24">
        <f t="shared" si="1"/>
        <v>87.440875413537299</v>
      </c>
      <c r="H14" s="38">
        <f t="shared" si="2"/>
        <v>107.62583276083106</v>
      </c>
      <c r="I14" s="45">
        <f>D14/F14*100</f>
        <v>97.47093854914749</v>
      </c>
      <c r="J14" s="45"/>
      <c r="K14" s="45"/>
    </row>
    <row r="15" spans="1:11" ht="61.5" customHeight="1" x14ac:dyDescent="0.25">
      <c r="A15" s="20" t="s">
        <v>54</v>
      </c>
      <c r="B15" s="21" t="s">
        <v>55</v>
      </c>
      <c r="C15" s="23">
        <v>26304.13</v>
      </c>
      <c r="D15" s="26">
        <v>23387.32</v>
      </c>
      <c r="E15" s="26">
        <v>334458.34000000003</v>
      </c>
      <c r="F15" s="35">
        <v>262500</v>
      </c>
      <c r="G15" s="24">
        <f t="shared" si="1"/>
        <v>88.911209000259646</v>
      </c>
      <c r="H15" s="38">
        <f t="shared" si="2"/>
        <v>6.9925958491571762</v>
      </c>
      <c r="I15" s="45">
        <f>D15/F15*100</f>
        <v>8.9094552380952372</v>
      </c>
      <c r="J15" s="45"/>
      <c r="K15" s="45"/>
    </row>
    <row r="16" spans="1:11" ht="29.25" customHeight="1" x14ac:dyDescent="0.25">
      <c r="A16" s="20" t="s">
        <v>56</v>
      </c>
      <c r="B16" s="21" t="s">
        <v>57</v>
      </c>
      <c r="C16" s="23">
        <v>0</v>
      </c>
      <c r="D16" s="26">
        <v>0</v>
      </c>
      <c r="E16" s="26">
        <v>0</v>
      </c>
      <c r="F16" s="35">
        <v>498631.27</v>
      </c>
      <c r="G16" s="24"/>
      <c r="H16" s="38"/>
      <c r="I16" s="49"/>
      <c r="J16" s="50"/>
      <c r="K16" s="42"/>
    </row>
    <row r="17" spans="1:11" ht="15.75" x14ac:dyDescent="0.25">
      <c r="A17" s="20" t="s">
        <v>58</v>
      </c>
      <c r="B17" s="21" t="s">
        <v>59</v>
      </c>
      <c r="C17" s="23">
        <v>2228000</v>
      </c>
      <c r="D17" s="26">
        <v>2228000</v>
      </c>
      <c r="E17" s="26">
        <v>2228000</v>
      </c>
      <c r="F17" s="35">
        <v>2218000</v>
      </c>
      <c r="G17" s="24">
        <f t="shared" si="1"/>
        <v>100</v>
      </c>
      <c r="H17" s="38">
        <f t="shared" si="2"/>
        <v>100</v>
      </c>
      <c r="I17" s="45">
        <f>D17/F17*100</f>
        <v>100.45085662759243</v>
      </c>
      <c r="J17" s="45"/>
      <c r="K17" s="45"/>
    </row>
    <row r="18" spans="1:11" ht="58.5" customHeight="1" x14ac:dyDescent="0.25">
      <c r="A18" s="20" t="s">
        <v>60</v>
      </c>
      <c r="B18" s="21" t="s">
        <v>61</v>
      </c>
      <c r="C18" s="23">
        <v>10524593.210000001</v>
      </c>
      <c r="D18" s="26">
        <v>8916312.8200000003</v>
      </c>
      <c r="E18" s="26">
        <v>7830411.2000000002</v>
      </c>
      <c r="F18" s="35">
        <v>8529632.5800000001</v>
      </c>
      <c r="G18" s="24">
        <f t="shared" si="1"/>
        <v>84.718835608089023</v>
      </c>
      <c r="H18" s="38">
        <f t="shared" si="2"/>
        <v>113.8677470731039</v>
      </c>
      <c r="I18" s="45">
        <f>D18/F18*100</f>
        <v>104.53337510582432</v>
      </c>
      <c r="J18" s="45"/>
      <c r="K18" s="45"/>
    </row>
    <row r="19" spans="1:11" ht="63.75" customHeight="1" x14ac:dyDescent="0.25">
      <c r="A19" s="20" t="s">
        <v>62</v>
      </c>
      <c r="B19" s="21" t="s">
        <v>63</v>
      </c>
      <c r="C19" s="23">
        <v>50000</v>
      </c>
      <c r="D19" s="26">
        <v>50000</v>
      </c>
      <c r="E19" s="26">
        <v>30000</v>
      </c>
      <c r="F19" s="36">
        <v>0</v>
      </c>
      <c r="G19" s="24">
        <f t="shared" si="1"/>
        <v>100</v>
      </c>
      <c r="H19" s="38">
        <f t="shared" si="2"/>
        <v>166.66666666666669</v>
      </c>
      <c r="I19" s="45"/>
      <c r="J19" s="45"/>
      <c r="K19" s="45"/>
    </row>
    <row r="20" spans="1:11" ht="61.5" customHeight="1" x14ac:dyDescent="0.25">
      <c r="A20" s="37" t="s">
        <v>64</v>
      </c>
      <c r="B20" s="21" t="s">
        <v>65</v>
      </c>
      <c r="C20" s="23">
        <f>C21+C22+C23</f>
        <v>7875346.8499999987</v>
      </c>
      <c r="D20" s="23">
        <f>D21+D22+D23</f>
        <v>4993765.21</v>
      </c>
      <c r="E20" s="23">
        <f>E21+E22+E23</f>
        <v>8403536.2799999993</v>
      </c>
      <c r="F20" s="35">
        <v>3763680.88</v>
      </c>
      <c r="G20" s="24">
        <f t="shared" si="1"/>
        <v>63.410098692986459</v>
      </c>
      <c r="H20" s="38">
        <f t="shared" si="2"/>
        <v>59.424568938732548</v>
      </c>
      <c r="I20" s="45">
        <f>D20/F20*100</f>
        <v>132.68301349714858</v>
      </c>
      <c r="J20" s="45"/>
      <c r="K20" s="45"/>
    </row>
    <row r="21" spans="1:11" ht="38.25" customHeight="1" x14ac:dyDescent="0.25">
      <c r="A21" s="20" t="s">
        <v>66</v>
      </c>
      <c r="B21" s="21" t="s">
        <v>67</v>
      </c>
      <c r="C21" s="23">
        <v>2277635.86</v>
      </c>
      <c r="D21" s="26">
        <v>2204610.0499999998</v>
      </c>
      <c r="E21" s="26">
        <v>2277635.86</v>
      </c>
      <c r="F21" s="35">
        <v>1691004.58</v>
      </c>
      <c r="G21" s="24">
        <f t="shared" si="1"/>
        <v>96.793789065122994</v>
      </c>
      <c r="H21" s="38">
        <f t="shared" si="2"/>
        <v>96.793789065122994</v>
      </c>
      <c r="I21" s="45">
        <f>D21/F21*100</f>
        <v>130.3728018288395</v>
      </c>
      <c r="J21" s="45"/>
      <c r="K21" s="45"/>
    </row>
    <row r="22" spans="1:11" ht="42.75" customHeight="1" x14ac:dyDescent="0.25">
      <c r="A22" s="20" t="s">
        <v>68</v>
      </c>
      <c r="B22" s="21" t="s">
        <v>69</v>
      </c>
      <c r="C22" s="23">
        <v>5079942.7699999996</v>
      </c>
      <c r="D22" s="26">
        <v>2271386.94</v>
      </c>
      <c r="E22" s="26">
        <v>5771969.4199999999</v>
      </c>
      <c r="F22" s="35">
        <v>1781450.8</v>
      </c>
      <c r="G22" s="24">
        <f t="shared" si="1"/>
        <v>44.712845062228922</v>
      </c>
      <c r="H22" s="38">
        <f t="shared" si="2"/>
        <v>39.352026573973085</v>
      </c>
      <c r="I22" s="45">
        <f>D22/F22*100</f>
        <v>127.50208650163113</v>
      </c>
      <c r="J22" s="45"/>
      <c r="K22" s="45"/>
    </row>
    <row r="23" spans="1:11" ht="26.25" customHeight="1" x14ac:dyDescent="0.25">
      <c r="A23" s="20" t="s">
        <v>70</v>
      </c>
      <c r="B23" s="21" t="s">
        <v>71</v>
      </c>
      <c r="C23" s="23">
        <v>517768.22</v>
      </c>
      <c r="D23" s="26">
        <v>517768.22</v>
      </c>
      <c r="E23" s="26">
        <v>353931</v>
      </c>
      <c r="F23" s="35">
        <v>291225.5</v>
      </c>
      <c r="G23" s="24">
        <f t="shared" si="1"/>
        <v>100</v>
      </c>
      <c r="H23" s="38">
        <f t="shared" si="2"/>
        <v>146.29072333307903</v>
      </c>
      <c r="I23" s="45">
        <f>D23/F23*100</f>
        <v>177.78945181654763</v>
      </c>
      <c r="J23" s="45"/>
      <c r="K23" s="45"/>
    </row>
    <row r="24" spans="1:11" ht="40.5" customHeight="1" x14ac:dyDescent="0.25">
      <c r="A24" s="20" t="s">
        <v>72</v>
      </c>
      <c r="B24" s="21" t="s">
        <v>73</v>
      </c>
      <c r="C24" s="23">
        <f>C25</f>
        <v>22230</v>
      </c>
      <c r="D24" s="23">
        <f t="shared" ref="D24" si="4">D25</f>
        <v>0</v>
      </c>
      <c r="E24" s="23">
        <v>0</v>
      </c>
      <c r="F24" s="35">
        <v>343915</v>
      </c>
      <c r="G24" s="24">
        <f t="shared" si="1"/>
        <v>0</v>
      </c>
      <c r="H24" s="38"/>
      <c r="I24" s="45">
        <v>0</v>
      </c>
      <c r="J24" s="45"/>
      <c r="K24" s="45"/>
    </row>
    <row r="25" spans="1:11" ht="67.5" customHeight="1" x14ac:dyDescent="0.25">
      <c r="A25" s="20" t="s">
        <v>74</v>
      </c>
      <c r="B25" s="21" t="s">
        <v>75</v>
      </c>
      <c r="C25" s="23">
        <v>22230</v>
      </c>
      <c r="D25" s="23">
        <v>0</v>
      </c>
      <c r="E25" s="23">
        <v>0</v>
      </c>
      <c r="F25" s="35">
        <v>0</v>
      </c>
      <c r="G25" s="24">
        <f t="shared" si="1"/>
        <v>0</v>
      </c>
      <c r="H25" s="38"/>
      <c r="I25" s="49"/>
      <c r="J25" s="50"/>
      <c r="K25" s="42"/>
    </row>
    <row r="26" spans="1:11" ht="67.5" customHeight="1" x14ac:dyDescent="0.25">
      <c r="A26" s="20" t="s">
        <v>113</v>
      </c>
      <c r="B26" s="21" t="s">
        <v>76</v>
      </c>
      <c r="C26" s="23">
        <v>0</v>
      </c>
      <c r="D26" s="23">
        <v>0</v>
      </c>
      <c r="E26" s="23">
        <v>0</v>
      </c>
      <c r="F26" s="35">
        <v>343915</v>
      </c>
      <c r="G26" s="24"/>
      <c r="H26" s="38"/>
      <c r="I26" s="49">
        <v>0</v>
      </c>
      <c r="J26" s="50"/>
      <c r="K26" s="42"/>
    </row>
    <row r="27" spans="1:11" ht="22.5" customHeight="1" x14ac:dyDescent="0.25">
      <c r="A27" s="37" t="s">
        <v>77</v>
      </c>
      <c r="B27" s="21" t="s">
        <v>78</v>
      </c>
      <c r="C27" s="23">
        <f>C28+C29+C30+C31+C32</f>
        <v>82375632.879999995</v>
      </c>
      <c r="D27" s="23">
        <f>D28+D29+D30+D31+D32</f>
        <v>81510256.589999989</v>
      </c>
      <c r="E27" s="23">
        <f>E28+E29+E30+E31+E32</f>
        <v>70310826.230000004</v>
      </c>
      <c r="F27" s="35">
        <v>76955143.980000004</v>
      </c>
      <c r="G27" s="24">
        <f t="shared" si="1"/>
        <v>98.949475397341544</v>
      </c>
      <c r="H27" s="38">
        <f t="shared" si="2"/>
        <v>115.9284579068443</v>
      </c>
      <c r="I27" s="45">
        <f t="shared" ref="I27:I43" si="5">D27/F27*100</f>
        <v>105.91917885461149</v>
      </c>
      <c r="J27" s="45"/>
      <c r="K27" s="45"/>
    </row>
    <row r="28" spans="1:11" ht="15.75" x14ac:dyDescent="0.25">
      <c r="A28" s="20" t="s">
        <v>79</v>
      </c>
      <c r="B28" s="21" t="s">
        <v>80</v>
      </c>
      <c r="C28" s="23">
        <v>27293610</v>
      </c>
      <c r="D28" s="26">
        <v>27115355.739999998</v>
      </c>
      <c r="E28" s="26">
        <v>17656622.530000001</v>
      </c>
      <c r="F28" s="35">
        <v>21795958.600000001</v>
      </c>
      <c r="G28" s="24">
        <f t="shared" si="1"/>
        <v>99.34690112447565</v>
      </c>
      <c r="H28" s="38">
        <f t="shared" si="2"/>
        <v>153.57045603670159</v>
      </c>
      <c r="I28" s="45">
        <f t="shared" si="5"/>
        <v>124.40542872016648</v>
      </c>
      <c r="J28" s="45"/>
      <c r="K28" s="45"/>
    </row>
    <row r="29" spans="1:11" ht="25.5" customHeight="1" x14ac:dyDescent="0.25">
      <c r="A29" s="20" t="s">
        <v>81</v>
      </c>
      <c r="B29" s="21" t="s">
        <v>82</v>
      </c>
      <c r="C29" s="23">
        <v>38711141.649999999</v>
      </c>
      <c r="D29" s="26">
        <v>38048342.780000001</v>
      </c>
      <c r="E29" s="26">
        <v>39072876.960000001</v>
      </c>
      <c r="F29" s="35">
        <v>40549657.149999999</v>
      </c>
      <c r="G29" s="24">
        <f t="shared" si="1"/>
        <v>98.287834350139875</v>
      </c>
      <c r="H29" s="38">
        <f t="shared" si="2"/>
        <v>97.377889063431795</v>
      </c>
      <c r="I29" s="45">
        <f t="shared" si="5"/>
        <v>93.83147837539731</v>
      </c>
      <c r="J29" s="45"/>
      <c r="K29" s="45"/>
    </row>
    <row r="30" spans="1:11" ht="54" customHeight="1" x14ac:dyDescent="0.25">
      <c r="A30" s="20" t="s">
        <v>83</v>
      </c>
      <c r="B30" s="21" t="s">
        <v>84</v>
      </c>
      <c r="C30" s="23">
        <v>8180595.4100000001</v>
      </c>
      <c r="D30" s="26">
        <v>8164188.8499999996</v>
      </c>
      <c r="E30" s="26">
        <v>7648600.1600000001</v>
      </c>
      <c r="F30" s="35">
        <v>7482926.0199999996</v>
      </c>
      <c r="G30" s="24">
        <f t="shared" si="1"/>
        <v>99.799445404915815</v>
      </c>
      <c r="H30" s="38">
        <f t="shared" si="2"/>
        <v>106.74095493573297</v>
      </c>
      <c r="I30" s="45">
        <f t="shared" si="5"/>
        <v>109.10423045983822</v>
      </c>
      <c r="J30" s="45"/>
      <c r="K30" s="45"/>
    </row>
    <row r="31" spans="1:11" ht="66.75" customHeight="1" x14ac:dyDescent="0.25">
      <c r="A31" s="20" t="s">
        <v>85</v>
      </c>
      <c r="B31" s="21" t="s">
        <v>86</v>
      </c>
      <c r="C31" s="23">
        <v>100000</v>
      </c>
      <c r="D31" s="26">
        <v>100000</v>
      </c>
      <c r="E31" s="26">
        <v>301285</v>
      </c>
      <c r="F31" s="35">
        <v>299883.12</v>
      </c>
      <c r="G31" s="24">
        <f t="shared" si="1"/>
        <v>100</v>
      </c>
      <c r="H31" s="38">
        <f t="shared" si="2"/>
        <v>33.191164512006907</v>
      </c>
      <c r="I31" s="45">
        <f t="shared" si="5"/>
        <v>33.346325061577325</v>
      </c>
      <c r="J31" s="45"/>
      <c r="K31" s="45"/>
    </row>
    <row r="32" spans="1:11" ht="57" customHeight="1" x14ac:dyDescent="0.25">
      <c r="A32" s="20" t="s">
        <v>87</v>
      </c>
      <c r="B32" s="21" t="s">
        <v>88</v>
      </c>
      <c r="C32" s="23">
        <v>8090285.8200000003</v>
      </c>
      <c r="D32" s="26">
        <v>8082369.2199999997</v>
      </c>
      <c r="E32" s="26">
        <v>5631441.5800000001</v>
      </c>
      <c r="F32" s="35">
        <v>6826719.0899999999</v>
      </c>
      <c r="G32" s="24">
        <f t="shared" si="1"/>
        <v>99.902146844053036</v>
      </c>
      <c r="H32" s="38">
        <f t="shared" si="2"/>
        <v>143.52220661765259</v>
      </c>
      <c r="I32" s="45">
        <f t="shared" si="5"/>
        <v>118.39317120634591</v>
      </c>
      <c r="J32" s="45"/>
      <c r="K32" s="45"/>
    </row>
    <row r="33" spans="1:11" ht="45" customHeight="1" x14ac:dyDescent="0.25">
      <c r="A33" s="37" t="s">
        <v>89</v>
      </c>
      <c r="B33" s="21" t="s">
        <v>90</v>
      </c>
      <c r="C33" s="23">
        <f>C34+C35</f>
        <v>9106608.2599999998</v>
      </c>
      <c r="D33" s="23">
        <f>D34+D35</f>
        <v>9039651.3399999999</v>
      </c>
      <c r="E33" s="23">
        <f>E34+E35</f>
        <v>6909248</v>
      </c>
      <c r="F33" s="35">
        <v>6618311.1100000003</v>
      </c>
      <c r="G33" s="24">
        <f t="shared" si="1"/>
        <v>99.264743600599331</v>
      </c>
      <c r="H33" s="38">
        <f t="shared" si="2"/>
        <v>130.83408411450853</v>
      </c>
      <c r="I33" s="45">
        <f t="shared" si="5"/>
        <v>136.58547006564035</v>
      </c>
      <c r="J33" s="45"/>
      <c r="K33" s="45"/>
    </row>
    <row r="34" spans="1:11" ht="15.75" x14ac:dyDescent="0.25">
      <c r="A34" s="20" t="s">
        <v>91</v>
      </c>
      <c r="B34" s="21" t="s">
        <v>92</v>
      </c>
      <c r="C34" s="23">
        <v>6395785.2599999998</v>
      </c>
      <c r="D34" s="26">
        <v>6338207.3300000001</v>
      </c>
      <c r="E34" s="26">
        <v>4422947</v>
      </c>
      <c r="F34" s="35">
        <v>4186801.93</v>
      </c>
      <c r="G34" s="24">
        <f t="shared" si="1"/>
        <v>99.099751982604872</v>
      </c>
      <c r="H34" s="38">
        <f t="shared" si="2"/>
        <v>143.3028098686238</v>
      </c>
      <c r="I34" s="45">
        <f t="shared" si="5"/>
        <v>151.38541148995793</v>
      </c>
      <c r="J34" s="45"/>
      <c r="K34" s="45"/>
    </row>
    <row r="35" spans="1:11" ht="66" customHeight="1" x14ac:dyDescent="0.25">
      <c r="A35" s="20" t="s">
        <v>93</v>
      </c>
      <c r="B35" s="21" t="s">
        <v>94</v>
      </c>
      <c r="C35" s="23">
        <v>2710823</v>
      </c>
      <c r="D35" s="26">
        <v>2701444.01</v>
      </c>
      <c r="E35" s="26">
        <v>2486301</v>
      </c>
      <c r="F35" s="35">
        <v>2431509.1800000002</v>
      </c>
      <c r="G35" s="24">
        <f t="shared" si="1"/>
        <v>99.654016879744631</v>
      </c>
      <c r="H35" s="38">
        <f t="shared" si="2"/>
        <v>108.65313612470895</v>
      </c>
      <c r="I35" s="45">
        <f t="shared" si="5"/>
        <v>111.10153447991505</v>
      </c>
      <c r="J35" s="45"/>
      <c r="K35" s="45"/>
    </row>
    <row r="36" spans="1:11" ht="45.75" customHeight="1" x14ac:dyDescent="0.25">
      <c r="A36" s="37" t="s">
        <v>95</v>
      </c>
      <c r="B36" s="21" t="s">
        <v>96</v>
      </c>
      <c r="C36" s="23">
        <f>C37+C38+C39+C40</f>
        <v>3538068.71</v>
      </c>
      <c r="D36" s="23">
        <f>D37+D38+D39+D40</f>
        <v>3480250.37</v>
      </c>
      <c r="E36" s="23">
        <f>E37+E38+E39+E40</f>
        <v>3778567.01</v>
      </c>
      <c r="F36" s="35">
        <v>2888543.03</v>
      </c>
      <c r="G36" s="24">
        <f t="shared" si="1"/>
        <v>98.365822013671405</v>
      </c>
      <c r="H36" s="38">
        <f t="shared" si="2"/>
        <v>92.10503243132905</v>
      </c>
      <c r="I36" s="45">
        <f t="shared" si="5"/>
        <v>120.48462958157837</v>
      </c>
      <c r="J36" s="45"/>
      <c r="K36" s="45"/>
    </row>
    <row r="37" spans="1:11" ht="39.75" customHeight="1" x14ac:dyDescent="0.25">
      <c r="A37" s="20" t="s">
        <v>97</v>
      </c>
      <c r="B37" s="21" t="s">
        <v>98</v>
      </c>
      <c r="C37" s="23">
        <v>1787448.15</v>
      </c>
      <c r="D37" s="26">
        <v>1784402.45</v>
      </c>
      <c r="E37" s="26">
        <v>1770129.58</v>
      </c>
      <c r="F37" s="35">
        <v>1630161.21</v>
      </c>
      <c r="G37" s="24">
        <f t="shared" si="1"/>
        <v>99.829606246200768</v>
      </c>
      <c r="H37" s="38">
        <f t="shared" si="2"/>
        <v>100.80631780640601</v>
      </c>
      <c r="I37" s="45">
        <f t="shared" si="5"/>
        <v>109.46171697951273</v>
      </c>
      <c r="J37" s="45"/>
      <c r="K37" s="45"/>
    </row>
    <row r="38" spans="1:11" ht="59.25" customHeight="1" x14ac:dyDescent="0.25">
      <c r="A38" s="20" t="s">
        <v>99</v>
      </c>
      <c r="B38" s="21" t="s">
        <v>100</v>
      </c>
      <c r="C38" s="23">
        <v>79000</v>
      </c>
      <c r="D38" s="26">
        <v>79000</v>
      </c>
      <c r="E38" s="26">
        <v>49000</v>
      </c>
      <c r="F38" s="35">
        <v>440900</v>
      </c>
      <c r="G38" s="24">
        <f t="shared" si="1"/>
        <v>100</v>
      </c>
      <c r="H38" s="38">
        <f t="shared" si="2"/>
        <v>161.22448979591837</v>
      </c>
      <c r="I38" s="45">
        <f t="shared" si="5"/>
        <v>17.917895214334319</v>
      </c>
      <c r="J38" s="45"/>
      <c r="K38" s="45"/>
    </row>
    <row r="39" spans="1:11" ht="27" customHeight="1" x14ac:dyDescent="0.25">
      <c r="A39" s="20" t="s">
        <v>101</v>
      </c>
      <c r="B39" s="21" t="s">
        <v>102</v>
      </c>
      <c r="C39" s="23">
        <v>1480620.56</v>
      </c>
      <c r="D39" s="26">
        <v>1425847.92</v>
      </c>
      <c r="E39" s="26">
        <v>1774937.43</v>
      </c>
      <c r="F39" s="35">
        <v>662481.81999999995</v>
      </c>
      <c r="G39" s="24">
        <f t="shared" si="1"/>
        <v>96.300697053673218</v>
      </c>
      <c r="H39" s="38">
        <f t="shared" si="2"/>
        <v>80.33229205155699</v>
      </c>
      <c r="I39" s="45">
        <f t="shared" si="5"/>
        <v>215.2282337347763</v>
      </c>
      <c r="J39" s="45"/>
      <c r="K39" s="45"/>
    </row>
    <row r="40" spans="1:11" ht="58.5" customHeight="1" x14ac:dyDescent="0.25">
      <c r="A40" s="20" t="s">
        <v>103</v>
      </c>
      <c r="B40" s="21" t="s">
        <v>104</v>
      </c>
      <c r="C40" s="23">
        <v>191000</v>
      </c>
      <c r="D40" s="26">
        <v>191000</v>
      </c>
      <c r="E40" s="26">
        <v>184500</v>
      </c>
      <c r="F40" s="35">
        <v>155000</v>
      </c>
      <c r="G40" s="24">
        <f t="shared" si="1"/>
        <v>100</v>
      </c>
      <c r="H40" s="38">
        <f t="shared" si="2"/>
        <v>103.52303523035231</v>
      </c>
      <c r="I40" s="45">
        <f t="shared" si="5"/>
        <v>123.2258064516129</v>
      </c>
      <c r="J40" s="45"/>
      <c r="K40" s="45"/>
    </row>
    <row r="41" spans="1:11" ht="54" customHeight="1" x14ac:dyDescent="0.25">
      <c r="A41" s="37" t="s">
        <v>105</v>
      </c>
      <c r="B41" s="21" t="s">
        <v>106</v>
      </c>
      <c r="C41" s="23">
        <f>C42</f>
        <v>796745</v>
      </c>
      <c r="D41" s="23">
        <f>D42</f>
        <v>775895.22</v>
      </c>
      <c r="E41" s="23">
        <f>E42</f>
        <v>796745</v>
      </c>
      <c r="F41" s="35">
        <v>790182.72</v>
      </c>
      <c r="G41" s="24">
        <f t="shared" si="1"/>
        <v>97.383130110637651</v>
      </c>
      <c r="H41" s="38">
        <f t="shared" si="2"/>
        <v>97.383130110637651</v>
      </c>
      <c r="I41" s="45">
        <f t="shared" si="5"/>
        <v>98.191873899748146</v>
      </c>
      <c r="J41" s="45"/>
      <c r="K41" s="45"/>
    </row>
    <row r="42" spans="1:11" ht="44.25" customHeight="1" x14ac:dyDescent="0.25">
      <c r="A42" s="28" t="s">
        <v>107</v>
      </c>
      <c r="B42" s="29" t="s">
        <v>108</v>
      </c>
      <c r="C42" s="23">
        <v>796745</v>
      </c>
      <c r="D42" s="26">
        <v>775895.22</v>
      </c>
      <c r="E42" s="26">
        <v>796745</v>
      </c>
      <c r="F42" s="35">
        <v>790182.72</v>
      </c>
      <c r="G42" s="24">
        <f t="shared" si="1"/>
        <v>97.383130110637651</v>
      </c>
      <c r="H42" s="38">
        <f t="shared" si="2"/>
        <v>97.383130110637651</v>
      </c>
      <c r="I42" s="45">
        <f t="shared" si="5"/>
        <v>98.191873899748146</v>
      </c>
      <c r="J42" s="45"/>
      <c r="K42" s="45"/>
    </row>
    <row r="43" spans="1:11" ht="15.75" x14ac:dyDescent="0.25">
      <c r="A43" s="37" t="s">
        <v>6</v>
      </c>
      <c r="B43" s="20"/>
      <c r="C43" s="30">
        <f>C4+C12+C14+C20+C24+C27+C33+C36+C41</f>
        <v>168981404.85999998</v>
      </c>
      <c r="D43" s="30">
        <f>D4+D12+D14+D20+D24+D27+D33+D36+D41</f>
        <v>161490237.06999999</v>
      </c>
      <c r="E43" s="30">
        <f>E4+E12+E14+E20+E24+E27+E33+E36+E41</f>
        <v>143285141.43000001</v>
      </c>
      <c r="F43" s="35">
        <v>144598853.02000001</v>
      </c>
      <c r="G43" s="24">
        <f t="shared" si="1"/>
        <v>95.566868557989338</v>
      </c>
      <c r="H43" s="38">
        <f t="shared" si="2"/>
        <v>112.70550139275525</v>
      </c>
      <c r="I43" s="45">
        <f t="shared" si="5"/>
        <v>111.68154774205827</v>
      </c>
      <c r="J43" s="45"/>
      <c r="K43" s="45"/>
    </row>
  </sheetData>
  <mergeCells count="42">
    <mergeCell ref="I19:K19"/>
    <mergeCell ref="I9:K9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6:K26"/>
    <mergeCell ref="I27:K27"/>
    <mergeCell ref="I28:K28"/>
    <mergeCell ref="I29:K29"/>
    <mergeCell ref="I30:K30"/>
    <mergeCell ref="I25:K25"/>
    <mergeCell ref="I15:K15"/>
    <mergeCell ref="I17:K17"/>
    <mergeCell ref="I18:K18"/>
    <mergeCell ref="I7:K7"/>
    <mergeCell ref="A1:K1"/>
    <mergeCell ref="I3:K3"/>
    <mergeCell ref="I4:K4"/>
    <mergeCell ref="I5:K5"/>
    <mergeCell ref="I6:K6"/>
    <mergeCell ref="I10:K10"/>
    <mergeCell ref="I11:K11"/>
    <mergeCell ref="I12:K12"/>
    <mergeCell ref="I13:K13"/>
    <mergeCell ref="I14:K14"/>
    <mergeCell ref="I8:K8"/>
    <mergeCell ref="I16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2024-03-14T07:17:42Z</dcterms:modified>
</cp:coreProperties>
</file>