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БЮДЖЕТ НА 2023-2025\2-е чтение\исполнение\9 меяцев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</sheets>
  <definedNames>
    <definedName name="_xlnm.Print_Area" localSheetId="0">Лист1!$A$1:$H$15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42" i="2"/>
  <c r="F42" i="2"/>
  <c r="E41" i="2"/>
  <c r="G41" i="2" s="1"/>
  <c r="D41" i="2"/>
  <c r="C41" i="2"/>
  <c r="G40" i="2"/>
  <c r="F40" i="2"/>
  <c r="G39" i="2"/>
  <c r="F39" i="2"/>
  <c r="G38" i="2"/>
  <c r="F38" i="2"/>
  <c r="G37" i="2"/>
  <c r="F37" i="2"/>
  <c r="E36" i="2"/>
  <c r="D36" i="2"/>
  <c r="C36" i="2"/>
  <c r="G35" i="2"/>
  <c r="F35" i="2"/>
  <c r="G34" i="2"/>
  <c r="F34" i="2"/>
  <c r="E33" i="2"/>
  <c r="D33" i="2"/>
  <c r="C33" i="2"/>
  <c r="G32" i="2"/>
  <c r="F32" i="2"/>
  <c r="G31" i="2"/>
  <c r="F31" i="2"/>
  <c r="G30" i="2"/>
  <c r="F30" i="2"/>
  <c r="G29" i="2"/>
  <c r="F29" i="2"/>
  <c r="G28" i="2"/>
  <c r="F28" i="2"/>
  <c r="E27" i="2"/>
  <c r="D27" i="2"/>
  <c r="C27" i="2"/>
  <c r="F25" i="2"/>
  <c r="E24" i="2"/>
  <c r="D24" i="2"/>
  <c r="F24" i="2" s="1"/>
  <c r="C24" i="2"/>
  <c r="G23" i="2"/>
  <c r="F23" i="2"/>
  <c r="G22" i="2"/>
  <c r="F22" i="2"/>
  <c r="G21" i="2"/>
  <c r="F21" i="2"/>
  <c r="E20" i="2"/>
  <c r="D20" i="2"/>
  <c r="C20" i="2"/>
  <c r="F19" i="2"/>
  <c r="G18" i="2"/>
  <c r="F18" i="2"/>
  <c r="G17" i="2"/>
  <c r="F17" i="2"/>
  <c r="F15" i="2"/>
  <c r="E14" i="2"/>
  <c r="D14" i="2"/>
  <c r="C14" i="2"/>
  <c r="G13" i="2"/>
  <c r="F13" i="2"/>
  <c r="E12" i="2"/>
  <c r="D12" i="2"/>
  <c r="G12" i="2" s="1"/>
  <c r="C12" i="2"/>
  <c r="G11" i="2"/>
  <c r="F11" i="2"/>
  <c r="F10" i="2"/>
  <c r="G9" i="2"/>
  <c r="F9" i="2"/>
  <c r="G8" i="2"/>
  <c r="G7" i="2"/>
  <c r="F7" i="2"/>
  <c r="G6" i="2"/>
  <c r="F6" i="2"/>
  <c r="G5" i="2"/>
  <c r="F5" i="2"/>
  <c r="E4" i="2"/>
  <c r="D4" i="2"/>
  <c r="C4" i="2"/>
  <c r="G36" i="2" l="1"/>
  <c r="G27" i="2"/>
  <c r="G20" i="2"/>
  <c r="E43" i="2"/>
  <c r="F41" i="2"/>
  <c r="F33" i="2"/>
  <c r="G33" i="2"/>
  <c r="C43" i="2"/>
  <c r="F14" i="2"/>
  <c r="G14" i="2"/>
  <c r="F4" i="2"/>
  <c r="G4" i="2"/>
  <c r="F12" i="2"/>
  <c r="F20" i="2"/>
  <c r="F27" i="2"/>
  <c r="F36" i="2"/>
  <c r="D43" i="2"/>
  <c r="G43" i="2" l="1"/>
  <c r="F43" i="2"/>
  <c r="D15" i="1" l="1"/>
  <c r="C15" i="1"/>
  <c r="E15" i="1"/>
  <c r="G12" i="1" l="1"/>
  <c r="G10" i="1"/>
  <c r="G9" i="1"/>
  <c r="G8" i="1"/>
  <c r="G3" i="1"/>
  <c r="G4" i="1" l="1"/>
  <c r="G5" i="1"/>
  <c r="G6" i="1"/>
  <c r="G14" i="1" l="1"/>
  <c r="G13" i="1"/>
  <c r="F14" i="1" l="1"/>
  <c r="F4" i="1" l="1"/>
  <c r="F5" i="1"/>
  <c r="F6" i="1"/>
  <c r="F8" i="1"/>
  <c r="F9" i="1"/>
  <c r="F10" i="1"/>
  <c r="F11" i="1"/>
  <c r="F12" i="1"/>
  <c r="F13" i="1"/>
  <c r="F15" i="1"/>
  <c r="F3" i="1"/>
  <c r="G15" i="1"/>
  <c r="G11" i="1"/>
</calcChain>
</file>

<file path=xl/sharedStrings.xml><?xml version="1.0" encoding="utf-8"?>
<sst xmlns="http://schemas.openxmlformats.org/spreadsheetml/2006/main" count="121" uniqueCount="118">
  <si>
    <t>Наименование показателя</t>
  </si>
  <si>
    <t>Муниципальная программа Пестяковского муниципального района "Экономическое развитие Пестяковского муниципального района"</t>
  </si>
  <si>
    <t>Муниципальная программа Пестяковского муниципального района "Развитие культуры"</t>
  </si>
  <si>
    <t>Муниципальная программа Пестяковского муниципального района "Развитие физической культуры, спорта, туризма и реализация молодежной политики"</t>
  </si>
  <si>
    <t>Муниципальная программа Пестяковского муниципального района "Развитие образования Пестяковского муниципального района"</t>
  </si>
  <si>
    <t>Муниципальная программа Пестяковского муниципального района "Обеспечение безопасности граждан и профилактика правонарушений в Пестяковском муниципальном районе"</t>
  </si>
  <si>
    <t>ИТОГО</t>
  </si>
  <si>
    <t>Утвержденный бюджет</t>
  </si>
  <si>
    <t>% исполнения от  утвержденного бюджета</t>
  </si>
  <si>
    <t>темп роста/снижения         %</t>
  </si>
  <si>
    <t>ЦСР</t>
  </si>
  <si>
    <t>Муниципальная программа Пестяковского муниципального района "Развитие транспортной системы, энергосбережение и повышение энергетической эффективности Пестяковского муниципального района"</t>
  </si>
  <si>
    <t>1100000000</t>
  </si>
  <si>
    <t>0700000000</t>
  </si>
  <si>
    <t>0600000000</t>
  </si>
  <si>
    <t>0100000000</t>
  </si>
  <si>
    <t>0200000000</t>
  </si>
  <si>
    <t>0300000000</t>
  </si>
  <si>
    <t>0400000000</t>
  </si>
  <si>
    <t>0800000000</t>
  </si>
  <si>
    <t>0900000000</t>
  </si>
  <si>
    <t>1000000000</t>
  </si>
  <si>
    <t>Муниципальная программа Пестяковского муниципального района "Эффективность управления муниципальным имуществом и решение экологических проблем Пестяковского муниципального района"</t>
  </si>
  <si>
    <t>1200000000</t>
  </si>
  <si>
    <t>Муниципальная программа Пестяковского муниципального района "Совершенствование местного самоуправления Пестяковского муниципального района"</t>
  </si>
  <si>
    <t>Муниципальная программа Пестяковского муниципального района "Комплексное  развитие сельских территорий и коммунальной инфраструктуры  в Пестяковском муниципальном районе"</t>
  </si>
  <si>
    <t>0500000000</t>
  </si>
  <si>
    <t>Муниципальная программа Пестяковского муниципального района "Обеспечение доступным и комфортным жильем населения Пестяковского мунципального района"</t>
  </si>
  <si>
    <t>Муниципальная программа Пестяковского муниципального района "Забота и поддержка"</t>
  </si>
  <si>
    <t>Муниципальная программа Пестяковского муниципального района "Формирование законопослушного поведения участников лорожного движения на территории пестяковского муниципального района"</t>
  </si>
  <si>
    <r>
      <t>Аналитические данные  о расходах  бюджета Пестяковского муниципального района по  муниципальным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программам за 9 месяцев 2023 года</t>
    </r>
  </si>
  <si>
    <t>Исполнено за 9 месяцев 2023г.</t>
  </si>
  <si>
    <t>Исполнено за 9 месяцев 2022г.</t>
  </si>
  <si>
    <t>Исполнение бюджета Пестяковского муниципального района по расходам в разрезе разделов и подразделов классификации расходов                                 за  9 месяцев 2023  года</t>
  </si>
  <si>
    <t xml:space="preserve">                                                                                                                                                                                                    (руб)</t>
  </si>
  <si>
    <t>Раздел, подраздел</t>
  </si>
  <si>
    <t>Исполнено за 9 месяцев 2023 года</t>
  </si>
  <si>
    <t>Исполнено за  9 месяцев 2022г.</t>
  </si>
  <si>
    <t>% исполнения к  утвержденному бюджету</t>
  </si>
  <si>
    <t xml:space="preserve">темп роста/снижения %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</si>
  <si>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</si>
  <si>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</si>
  <si>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</si>
  <si>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</si>
  <si>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</si>
  <si>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</si>
  <si>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</si>
  <si>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</si>
  <si>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</si>
  <si>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</si>
  <si>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</si>
  <si>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0106</t>
  </si>
  <si>
    <t>Резервные фонды</t>
  </si>
  <si>
    <t>0111</t>
  </si>
  <si>
    <t>Другие общегосударственные расходы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</si>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</sst>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4" fontId="5" fillId="0" borderId="2" xfId="1" applyFont="1" applyFill="1" applyAlignment="1" applyProtection="1">
      <alignment horizontal="right" vertical="center" shrinkToFi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 applyFill="1"/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" fontId="10" fillId="0" borderId="1" xfId="3" applyNumberFormat="1" applyFont="1" applyFill="1" applyBorder="1" applyProtection="1">
      <alignment horizontal="right" vertical="top" shrinkToFit="1"/>
    </xf>
    <xf numFmtId="4" fontId="10" fillId="0" borderId="1" xfId="3" applyNumberFormat="1" applyFont="1" applyFill="1" applyBorder="1" applyAlignment="1" applyProtection="1">
      <alignment horizontal="right" vertical="center" shrinkToFit="1"/>
    </xf>
    <xf numFmtId="4" fontId="9" fillId="0" borderId="6" xfId="1" applyFont="1" applyFill="1" applyBorder="1" applyAlignment="1" applyProtection="1">
      <alignment horizontal="center" vertical="center" shrinkToFit="1"/>
    </xf>
    <xf numFmtId="2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" fontId="0" fillId="0" borderId="1" xfId="3" applyNumberFormat="1" applyFont="1" applyFill="1" applyBorder="1" applyAlignment="1" applyProtection="1">
      <alignment horizontal="right" vertical="center" shrinkToFit="1"/>
    </xf>
    <xf numFmtId="2" fontId="11" fillId="0" borderId="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" fontId="10" fillId="0" borderId="1" xfId="1" applyNumberFormat="1" applyFont="1" applyFill="1" applyBorder="1" applyAlignment="1" applyProtection="1">
      <alignment horizontal="right" vertical="center" shrinkToFit="1"/>
    </xf>
  </cellXfs>
  <cellStyles count="4">
    <cellStyle name="xl36" xfId="2"/>
    <cellStyle name="xl41" xfId="1"/>
    <cellStyle name="xl64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topLeftCell="A10" zoomScale="80" zoomScaleNormal="100" zoomScaleSheetLayoutView="80" workbookViewId="0">
      <selection activeCell="C14" sqref="C14"/>
    </sheetView>
  </sheetViews>
  <sheetFormatPr defaultRowHeight="15" x14ac:dyDescent="0.25"/>
  <cols>
    <col min="1" max="1" width="47.7109375" customWidth="1"/>
    <col min="2" max="2" width="21.42578125" customWidth="1"/>
    <col min="3" max="3" width="21.42578125" style="12" customWidth="1"/>
    <col min="4" max="4" width="20.5703125" style="12" customWidth="1"/>
    <col min="5" max="5" width="16.28515625" style="12" customWidth="1"/>
    <col min="6" max="6" width="14.5703125" style="12" customWidth="1"/>
    <col min="7" max="8" width="9.140625" style="12"/>
    <col min="9" max="9" width="0.5703125" customWidth="1"/>
    <col min="10" max="10" width="8.42578125" customWidth="1"/>
  </cols>
  <sheetData>
    <row r="1" spans="1:12" ht="62.25" customHeight="1" x14ac:dyDescent="0.25">
      <c r="A1" s="16" t="s">
        <v>30</v>
      </c>
      <c r="B1" s="17"/>
      <c r="C1" s="17"/>
      <c r="D1" s="17"/>
      <c r="E1" s="17"/>
      <c r="F1" s="17"/>
      <c r="G1" s="17"/>
      <c r="H1" s="17"/>
      <c r="I1" s="3"/>
      <c r="J1" s="3"/>
      <c r="K1" s="3"/>
      <c r="L1" s="3"/>
    </row>
    <row r="2" spans="1:12" ht="97.5" customHeight="1" x14ac:dyDescent="0.25">
      <c r="A2" s="2" t="s">
        <v>0</v>
      </c>
      <c r="B2" s="5" t="s">
        <v>10</v>
      </c>
      <c r="C2" s="8" t="s">
        <v>7</v>
      </c>
      <c r="D2" s="8" t="s">
        <v>31</v>
      </c>
      <c r="E2" s="8" t="s">
        <v>32</v>
      </c>
      <c r="F2" s="8" t="s">
        <v>8</v>
      </c>
      <c r="G2" s="21" t="s">
        <v>9</v>
      </c>
      <c r="H2" s="21"/>
      <c r="I2" s="21"/>
    </row>
    <row r="3" spans="1:12" ht="60.75" customHeight="1" x14ac:dyDescent="0.25">
      <c r="A3" s="4" t="s">
        <v>1</v>
      </c>
      <c r="B3" s="6" t="s">
        <v>15</v>
      </c>
      <c r="C3" s="13">
        <v>2235400</v>
      </c>
      <c r="D3" s="13">
        <v>1482201.56</v>
      </c>
      <c r="E3" s="13">
        <v>1489780</v>
      </c>
      <c r="F3" s="9">
        <f>D3/C3*100</f>
        <v>66.305876353225386</v>
      </c>
      <c r="G3" s="20">
        <f>D3/E3*100</f>
        <v>99.49130475640699</v>
      </c>
      <c r="H3" s="20"/>
      <c r="I3" s="20"/>
    </row>
    <row r="4" spans="1:12" ht="47.25" customHeight="1" x14ac:dyDescent="0.25">
      <c r="A4" s="4" t="s">
        <v>2</v>
      </c>
      <c r="B4" s="6" t="s">
        <v>16</v>
      </c>
      <c r="C4" s="13">
        <v>10445272.939999999</v>
      </c>
      <c r="D4" s="13">
        <v>7897593.8700000001</v>
      </c>
      <c r="E4" s="13">
        <v>5542076.1399999997</v>
      </c>
      <c r="F4" s="9">
        <f t="shared" ref="F4:F14" si="0">D4/C4*100</f>
        <v>75.609262825065059</v>
      </c>
      <c r="G4" s="20">
        <f t="shared" ref="G4:G6" si="1">D4/E4*100</f>
        <v>142.50244259545667</v>
      </c>
      <c r="H4" s="20"/>
      <c r="I4" s="20"/>
    </row>
    <row r="5" spans="1:12" ht="62.25" customHeight="1" x14ac:dyDescent="0.25">
      <c r="A5" s="4" t="s">
        <v>3</v>
      </c>
      <c r="B5" s="6" t="s">
        <v>17</v>
      </c>
      <c r="C5" s="13">
        <v>896745</v>
      </c>
      <c r="D5" s="13">
        <v>539805.18999999994</v>
      </c>
      <c r="E5" s="13">
        <v>601944.43000000005</v>
      </c>
      <c r="F5" s="9">
        <f t="shared" si="0"/>
        <v>60.196063540917422</v>
      </c>
      <c r="G5" s="20">
        <f t="shared" si="1"/>
        <v>89.676914196215733</v>
      </c>
      <c r="H5" s="20"/>
      <c r="I5" s="20"/>
    </row>
    <row r="6" spans="1:12" ht="61.5" customHeight="1" x14ac:dyDescent="0.25">
      <c r="A6" s="4" t="s">
        <v>4</v>
      </c>
      <c r="B6" s="6" t="s">
        <v>18</v>
      </c>
      <c r="C6" s="13">
        <v>79233795.700000003</v>
      </c>
      <c r="D6" s="13">
        <v>53416084.140000001</v>
      </c>
      <c r="E6" s="13">
        <v>50439096</v>
      </c>
      <c r="F6" s="9">
        <f t="shared" si="0"/>
        <v>67.415783464731831</v>
      </c>
      <c r="G6" s="20">
        <f t="shared" si="1"/>
        <v>105.90214412248784</v>
      </c>
      <c r="H6" s="20"/>
      <c r="I6" s="20"/>
    </row>
    <row r="7" spans="1:12" ht="61.5" customHeight="1" x14ac:dyDescent="0.25">
      <c r="A7" s="4" t="s">
        <v>27</v>
      </c>
      <c r="B7" s="6" t="s">
        <v>26</v>
      </c>
      <c r="C7" s="13">
        <v>0</v>
      </c>
      <c r="D7" s="13">
        <v>0</v>
      </c>
      <c r="E7" s="13">
        <v>396900</v>
      </c>
      <c r="F7" s="9"/>
      <c r="G7" s="18"/>
      <c r="H7" s="19"/>
      <c r="I7" s="15"/>
    </row>
    <row r="8" spans="1:12" ht="70.5" customHeight="1" x14ac:dyDescent="0.25">
      <c r="A8" s="4" t="s">
        <v>11</v>
      </c>
      <c r="B8" s="6" t="s">
        <v>14</v>
      </c>
      <c r="C8" s="13">
        <v>7351890.96</v>
      </c>
      <c r="D8" s="13">
        <v>5253156.9000000004</v>
      </c>
      <c r="E8" s="13">
        <v>1294762.8999999999</v>
      </c>
      <c r="F8" s="9">
        <f t="shared" si="0"/>
        <v>71.45313945189416</v>
      </c>
      <c r="G8" s="20">
        <f>D8/E8*100</f>
        <v>405.72346489075341</v>
      </c>
      <c r="H8" s="20"/>
      <c r="I8" s="20"/>
    </row>
    <row r="9" spans="1:12" ht="74.25" customHeight="1" x14ac:dyDescent="0.25">
      <c r="A9" s="4" t="s">
        <v>5</v>
      </c>
      <c r="B9" s="6" t="s">
        <v>13</v>
      </c>
      <c r="C9" s="13">
        <v>795019.61</v>
      </c>
      <c r="D9" s="13">
        <v>234411.78</v>
      </c>
      <c r="E9" s="13">
        <v>167118.98000000001</v>
      </c>
      <c r="F9" s="9">
        <f t="shared" si="0"/>
        <v>29.485031193129942</v>
      </c>
      <c r="G9" s="20">
        <f>D9/E9*100</f>
        <v>140.26640181743568</v>
      </c>
      <c r="H9" s="20"/>
      <c r="I9" s="20"/>
    </row>
    <row r="10" spans="1:12" ht="37.5" customHeight="1" x14ac:dyDescent="0.25">
      <c r="A10" s="4" t="s">
        <v>28</v>
      </c>
      <c r="B10" s="6" t="s">
        <v>19</v>
      </c>
      <c r="C10" s="13">
        <v>3358454.26</v>
      </c>
      <c r="D10" s="13">
        <v>2170967.1800000002</v>
      </c>
      <c r="E10" s="13">
        <v>1225046.1100000001</v>
      </c>
      <c r="F10" s="9">
        <f t="shared" si="0"/>
        <v>64.641856399735516</v>
      </c>
      <c r="G10" s="20">
        <f>D10/E10*100</f>
        <v>177.21514008970649</v>
      </c>
      <c r="H10" s="20"/>
      <c r="I10" s="20"/>
    </row>
    <row r="11" spans="1:12" ht="81.75" customHeight="1" x14ac:dyDescent="0.25">
      <c r="A11" s="4" t="s">
        <v>24</v>
      </c>
      <c r="B11" s="6" t="s">
        <v>20</v>
      </c>
      <c r="C11" s="13">
        <v>53103730.310000002</v>
      </c>
      <c r="D11" s="13">
        <v>36898741.890000001</v>
      </c>
      <c r="E11" s="13">
        <v>30395284.850000001</v>
      </c>
      <c r="F11" s="9">
        <f t="shared" si="0"/>
        <v>69.484274785591793</v>
      </c>
      <c r="G11" s="20">
        <f t="shared" ref="G11" si="2">D11/E11*100</f>
        <v>121.39626942828272</v>
      </c>
      <c r="H11" s="20"/>
      <c r="I11" s="20"/>
    </row>
    <row r="12" spans="1:12" ht="63.75" customHeight="1" x14ac:dyDescent="0.25">
      <c r="A12" s="4" t="s">
        <v>25</v>
      </c>
      <c r="B12" s="6" t="s">
        <v>21</v>
      </c>
      <c r="C12" s="13">
        <v>11336707.210000001</v>
      </c>
      <c r="D12" s="13">
        <v>4287109.51</v>
      </c>
      <c r="E12" s="13">
        <v>5421851.4299999997</v>
      </c>
      <c r="F12" s="9">
        <f t="shared" si="0"/>
        <v>37.816179165484506</v>
      </c>
      <c r="G12" s="18">
        <f>D12/E12*100</f>
        <v>79.070951414838007</v>
      </c>
      <c r="H12" s="19"/>
      <c r="I12" s="7"/>
    </row>
    <row r="13" spans="1:12" ht="81.75" customHeight="1" x14ac:dyDescent="0.25">
      <c r="A13" s="4" t="s">
        <v>22</v>
      </c>
      <c r="B13" s="6" t="s">
        <v>12</v>
      </c>
      <c r="C13" s="13">
        <v>2116490.4</v>
      </c>
      <c r="D13" s="13">
        <v>732304.45</v>
      </c>
      <c r="E13" s="13">
        <v>1246408.75</v>
      </c>
      <c r="F13" s="9">
        <f t="shared" si="0"/>
        <v>34.599941960521058</v>
      </c>
      <c r="G13" s="18">
        <f>D13/E13*100</f>
        <v>58.753153810898709</v>
      </c>
      <c r="H13" s="19"/>
      <c r="I13" s="7"/>
    </row>
    <row r="14" spans="1:12" ht="81.75" customHeight="1" x14ac:dyDescent="0.25">
      <c r="A14" s="4" t="s">
        <v>29</v>
      </c>
      <c r="B14" s="6" t="s">
        <v>23</v>
      </c>
      <c r="C14" s="13">
        <v>2700</v>
      </c>
      <c r="D14" s="13">
        <v>2700</v>
      </c>
      <c r="E14" s="13">
        <v>4720</v>
      </c>
      <c r="F14" s="9">
        <f t="shared" si="0"/>
        <v>100</v>
      </c>
      <c r="G14" s="18">
        <f>D14/E14*100</f>
        <v>57.203389830508478</v>
      </c>
      <c r="H14" s="19"/>
      <c r="I14" s="14"/>
    </row>
    <row r="15" spans="1:12" ht="26.25" customHeight="1" x14ac:dyDescent="0.25">
      <c r="A15" s="2" t="s">
        <v>6</v>
      </c>
      <c r="B15" s="2"/>
      <c r="C15" s="10">
        <f>C3+C4+C5+C6+C7+C8+C9+C10+C11+C12+C13+C14</f>
        <v>170876206.39000002</v>
      </c>
      <c r="D15" s="10">
        <f>D3+D4+D5+D6+D7+D8+D9+D10+D11+D12+D13+D14</f>
        <v>112915076.47000001</v>
      </c>
      <c r="E15" s="10">
        <f>SUM(E3:E14)</f>
        <v>98224989.590000004</v>
      </c>
      <c r="F15" s="9">
        <f>D15/C15*100</f>
        <v>66.080046400543225</v>
      </c>
      <c r="G15" s="20">
        <f>D15/E15*100</f>
        <v>114.95554943942246</v>
      </c>
      <c r="H15" s="20"/>
      <c r="I15" s="20"/>
    </row>
    <row r="16" spans="1:12" x14ac:dyDescent="0.25">
      <c r="A16" s="1"/>
      <c r="B16" s="1"/>
      <c r="C16" s="11"/>
    </row>
  </sheetData>
  <mergeCells count="15">
    <mergeCell ref="A1:H1"/>
    <mergeCell ref="G7:H7"/>
    <mergeCell ref="G15:I15"/>
    <mergeCell ref="G2:I2"/>
    <mergeCell ref="G3:I3"/>
    <mergeCell ref="G4:I4"/>
    <mergeCell ref="G5:I5"/>
    <mergeCell ref="G6:I6"/>
    <mergeCell ref="G8:I8"/>
    <mergeCell ref="G9:I9"/>
    <mergeCell ref="G10:I10"/>
    <mergeCell ref="G11:I11"/>
    <mergeCell ref="G12:H12"/>
    <mergeCell ref="G13:H13"/>
    <mergeCell ref="G14:H14"/>
  </mergeCells>
  <pageMargins left="0.7" right="0.7" top="0.75" bottom="0.75" header="0.3" footer="0.3"/>
  <pageSetup paperSize="9" scale="48" orientation="portrait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34" workbookViewId="0">
      <selection activeCell="G43" sqref="G43:I43"/>
    </sheetView>
  </sheetViews>
  <sheetFormatPr defaultRowHeight="15" x14ac:dyDescent="0.25"/>
  <cols>
    <col min="1" max="1" width="28.42578125" customWidth="1"/>
    <col min="2" max="2" width="12" customWidth="1"/>
    <col min="3" max="3" width="18" customWidth="1"/>
    <col min="4" max="4" width="16.28515625" customWidth="1"/>
    <col min="5" max="5" width="15.28515625" customWidth="1"/>
    <col min="6" max="6" width="15.42578125" customWidth="1"/>
  </cols>
  <sheetData>
    <row r="1" spans="1:9" ht="17.25" x14ac:dyDescent="0.3">
      <c r="A1" s="22" t="s">
        <v>33</v>
      </c>
      <c r="B1" s="23"/>
      <c r="C1" s="23"/>
      <c r="D1" s="23"/>
      <c r="E1" s="23"/>
      <c r="F1" s="23"/>
      <c r="G1" s="23"/>
      <c r="H1" s="23"/>
      <c r="I1" s="23"/>
    </row>
    <row r="2" spans="1:9" ht="18.75" x14ac:dyDescent="0.25">
      <c r="A2" s="24" t="s">
        <v>34</v>
      </c>
      <c r="C2" s="25"/>
      <c r="D2" s="25"/>
      <c r="E2" s="25"/>
      <c r="F2" s="25"/>
    </row>
    <row r="3" spans="1:9" ht="105" x14ac:dyDescent="0.25">
      <c r="A3" s="26" t="s">
        <v>0</v>
      </c>
      <c r="B3" s="26" t="s">
        <v>35</v>
      </c>
      <c r="C3" s="27" t="s">
        <v>7</v>
      </c>
      <c r="D3" s="27" t="s">
        <v>36</v>
      </c>
      <c r="E3" s="27" t="s">
        <v>37</v>
      </c>
      <c r="F3" s="28" t="s">
        <v>38</v>
      </c>
      <c r="G3" s="29" t="s">
        <v>39</v>
      </c>
      <c r="H3" s="29"/>
      <c r="I3" s="29"/>
    </row>
    <row r="4" spans="1:9" ht="40.5" customHeight="1" x14ac:dyDescent="0.25">
      <c r="A4" s="30" t="s">
        <v>40</v>
      </c>
      <c r="B4" s="31" t="s">
        <v>41</v>
      </c>
      <c r="C4" s="32">
        <f>C5+C6+C7+C9+C10+C11</f>
        <v>52104990.569999993</v>
      </c>
      <c r="D4" s="33">
        <f>D5+D6+D7+D9+D10+D11</f>
        <v>35294673.340000004</v>
      </c>
      <c r="E4" s="32">
        <f>E5+E6+E7+E9+E10+E11+E8</f>
        <v>28563179.429999996</v>
      </c>
      <c r="F4" s="34">
        <f>D4/C4*100</f>
        <v>67.737606232907169</v>
      </c>
      <c r="G4" s="35">
        <f t="shared" ref="G4:G9" si="0">D4/E4*100</f>
        <v>123.56703295757718</v>
      </c>
      <c r="H4" s="35"/>
      <c r="I4" s="35"/>
    </row>
    <row r="5" spans="1:9" ht="105" customHeight="1" x14ac:dyDescent="0.25">
      <c r="A5" s="36" t="s">
        <v>42</v>
      </c>
      <c r="B5" s="31" t="s">
        <v>43</v>
      </c>
      <c r="C5" s="33">
        <v>1645535.4</v>
      </c>
      <c r="D5" s="37">
        <v>1263313.28</v>
      </c>
      <c r="E5" s="33">
        <v>400714</v>
      </c>
      <c r="F5" s="34">
        <f t="shared" ref="F5:F43" si="1">D5/C5*100</f>
        <v>76.772172753014019</v>
      </c>
      <c r="G5" s="35">
        <f t="shared" si="0"/>
        <v>315.26557095584383</v>
      </c>
      <c r="H5" s="35"/>
      <c r="I5" s="35"/>
    </row>
    <row r="6" spans="1:9" ht="143.25" customHeight="1" x14ac:dyDescent="0.25">
      <c r="A6" s="36" t="s">
        <v>44</v>
      </c>
      <c r="B6" s="31" t="s">
        <v>45</v>
      </c>
      <c r="C6" s="33">
        <v>846834.34</v>
      </c>
      <c r="D6" s="37">
        <v>584609.06000000006</v>
      </c>
      <c r="E6" s="33">
        <v>380733.14</v>
      </c>
      <c r="F6" s="34">
        <f t="shared" si="1"/>
        <v>69.034642596095026</v>
      </c>
      <c r="G6" s="35">
        <f t="shared" si="0"/>
        <v>153.54824641742508</v>
      </c>
      <c r="H6" s="35"/>
      <c r="I6" s="35"/>
    </row>
    <row r="7" spans="1:9" ht="147.75" customHeight="1" x14ac:dyDescent="0.25">
      <c r="A7" s="36" t="s">
        <v>46</v>
      </c>
      <c r="B7" s="31" t="s">
        <v>47</v>
      </c>
      <c r="C7" s="33">
        <v>20615872.390000001</v>
      </c>
      <c r="D7" s="37">
        <v>14937018.310000001</v>
      </c>
      <c r="E7" s="33">
        <v>12834959.380000001</v>
      </c>
      <c r="F7" s="34">
        <f t="shared" si="1"/>
        <v>72.453971519756777</v>
      </c>
      <c r="G7" s="35">
        <f t="shared" si="0"/>
        <v>116.37760485066684</v>
      </c>
      <c r="H7" s="35"/>
      <c r="I7" s="35"/>
    </row>
    <row r="8" spans="1:9" ht="47.25" x14ac:dyDescent="0.25">
      <c r="A8" s="36" t="s">
        <v>48</v>
      </c>
      <c r="B8" s="31" t="s">
        <v>49</v>
      </c>
      <c r="C8" s="33"/>
      <c r="D8" s="37"/>
      <c r="E8" s="33">
        <v>5522.7</v>
      </c>
      <c r="F8" s="34"/>
      <c r="G8" s="35">
        <f t="shared" si="0"/>
        <v>0</v>
      </c>
      <c r="H8" s="38"/>
      <c r="I8" s="39"/>
    </row>
    <row r="9" spans="1:9" ht="122.25" customHeight="1" x14ac:dyDescent="0.25">
      <c r="A9" s="36" t="s">
        <v>50</v>
      </c>
      <c r="B9" s="31" t="s">
        <v>51</v>
      </c>
      <c r="C9" s="33">
        <v>7202681.8799999999</v>
      </c>
      <c r="D9" s="37">
        <v>4722764.1100000003</v>
      </c>
      <c r="E9" s="33">
        <v>4175745.34</v>
      </c>
      <c r="F9" s="34">
        <f t="shared" si="1"/>
        <v>65.569522417946914</v>
      </c>
      <c r="G9" s="35">
        <f t="shared" si="0"/>
        <v>113.09990733295055</v>
      </c>
      <c r="H9" s="35"/>
      <c r="I9" s="35"/>
    </row>
    <row r="10" spans="1:9" ht="47.25" x14ac:dyDescent="0.25">
      <c r="A10" s="36" t="s">
        <v>52</v>
      </c>
      <c r="B10" s="31" t="s">
        <v>53</v>
      </c>
      <c r="C10" s="32">
        <v>480000</v>
      </c>
      <c r="D10" s="37">
        <v>0</v>
      </c>
      <c r="E10" s="32"/>
      <c r="F10" s="34">
        <f t="shared" si="1"/>
        <v>0</v>
      </c>
      <c r="G10" s="35" t="e">
        <f t="shared" ref="G10" si="2">D10/E10*100</f>
        <v>#DIV/0!</v>
      </c>
      <c r="H10" s="35"/>
      <c r="I10" s="35"/>
    </row>
    <row r="11" spans="1:9" ht="55.5" customHeight="1" x14ac:dyDescent="0.25">
      <c r="A11" s="36" t="s">
        <v>54</v>
      </c>
      <c r="B11" s="31" t="s">
        <v>55</v>
      </c>
      <c r="C11" s="32">
        <v>21314066.559999999</v>
      </c>
      <c r="D11" s="37">
        <v>13786968.58</v>
      </c>
      <c r="E11" s="32">
        <v>10765504.869999999</v>
      </c>
      <c r="F11" s="34">
        <f t="shared" si="1"/>
        <v>64.684834032910146</v>
      </c>
      <c r="G11" s="35">
        <f>D11/E11*100</f>
        <v>128.06615896315137</v>
      </c>
      <c r="H11" s="35"/>
      <c r="I11" s="35"/>
    </row>
    <row r="12" spans="1:9" ht="81" customHeight="1" x14ac:dyDescent="0.25">
      <c r="A12" s="30" t="s">
        <v>56</v>
      </c>
      <c r="B12" s="31" t="s">
        <v>57</v>
      </c>
      <c r="C12" s="40">
        <f>C13</f>
        <v>149394.89000000001</v>
      </c>
      <c r="D12" s="40">
        <f>D13</f>
        <v>107054.38</v>
      </c>
      <c r="E12" s="40">
        <f>E13</f>
        <v>141425.78</v>
      </c>
      <c r="F12" s="34">
        <f t="shared" si="1"/>
        <v>71.658662488388984</v>
      </c>
      <c r="G12" s="35">
        <f>D12/E12*100</f>
        <v>75.696510211928839</v>
      </c>
      <c r="H12" s="35"/>
      <c r="I12" s="35"/>
    </row>
    <row r="13" spans="1:9" ht="47.25" x14ac:dyDescent="0.25">
      <c r="A13" s="36" t="s">
        <v>58</v>
      </c>
      <c r="B13" s="31" t="s">
        <v>59</v>
      </c>
      <c r="C13" s="33">
        <v>149394.89000000001</v>
      </c>
      <c r="D13" s="37">
        <v>107054.38</v>
      </c>
      <c r="E13" s="33">
        <v>141425.78</v>
      </c>
      <c r="F13" s="34">
        <f t="shared" si="1"/>
        <v>71.658662488388984</v>
      </c>
      <c r="G13" s="35">
        <f>D13/E13*100</f>
        <v>75.696510211928839</v>
      </c>
      <c r="H13" s="35"/>
      <c r="I13" s="35"/>
    </row>
    <row r="14" spans="1:9" ht="45" customHeight="1" x14ac:dyDescent="0.25">
      <c r="A14" s="30" t="s">
        <v>60</v>
      </c>
      <c r="B14" s="31" t="s">
        <v>61</v>
      </c>
      <c r="C14" s="33">
        <f>C15+C16+C17+C18+C19</f>
        <v>12957714.82</v>
      </c>
      <c r="D14" s="33">
        <f>D15+D16+D17+D18+D19</f>
        <v>8171208.4600000009</v>
      </c>
      <c r="E14" s="33">
        <f>E15+E16+E17+E18+E19</f>
        <v>5991602.9699999997</v>
      </c>
      <c r="F14" s="34">
        <f t="shared" si="1"/>
        <v>63.060567187262741</v>
      </c>
      <c r="G14" s="35">
        <f>D14/E14*100</f>
        <v>136.37766889617521</v>
      </c>
      <c r="H14" s="35"/>
      <c r="I14" s="35"/>
    </row>
    <row r="15" spans="1:9" ht="61.5" customHeight="1" x14ac:dyDescent="0.25">
      <c r="A15" s="30" t="s">
        <v>62</v>
      </c>
      <c r="B15" s="31" t="s">
        <v>63</v>
      </c>
      <c r="C15" s="33">
        <v>315067.86</v>
      </c>
      <c r="D15" s="37">
        <v>0</v>
      </c>
      <c r="E15" s="33">
        <v>0</v>
      </c>
      <c r="F15" s="34">
        <f t="shared" si="1"/>
        <v>0</v>
      </c>
      <c r="G15" s="35"/>
      <c r="H15" s="35"/>
      <c r="I15" s="35"/>
    </row>
    <row r="16" spans="1:9" ht="29.25" customHeight="1" x14ac:dyDescent="0.25">
      <c r="A16" s="30" t="s">
        <v>64</v>
      </c>
      <c r="B16" s="31" t="s">
        <v>65</v>
      </c>
      <c r="C16" s="33"/>
      <c r="D16" s="37"/>
      <c r="E16" s="33">
        <v>499020.07</v>
      </c>
      <c r="F16" s="34"/>
      <c r="G16" s="35"/>
      <c r="H16" s="38"/>
      <c r="I16" s="39"/>
    </row>
    <row r="17" spans="1:9" ht="31.5" x14ac:dyDescent="0.25">
      <c r="A17" s="30" t="s">
        <v>66</v>
      </c>
      <c r="B17" s="31" t="s">
        <v>67</v>
      </c>
      <c r="C17" s="33">
        <v>2228000</v>
      </c>
      <c r="D17" s="37">
        <v>1480551.56</v>
      </c>
      <c r="E17" s="33">
        <v>1480000</v>
      </c>
      <c r="F17" s="34">
        <f t="shared" si="1"/>
        <v>66.452044883303415</v>
      </c>
      <c r="G17" s="35">
        <f>D17/E17*100</f>
        <v>100.03726756756757</v>
      </c>
      <c r="H17" s="35"/>
      <c r="I17" s="35"/>
    </row>
    <row r="18" spans="1:9" ht="58.5" customHeight="1" x14ac:dyDescent="0.25">
      <c r="A18" s="30" t="s">
        <v>68</v>
      </c>
      <c r="B18" s="31" t="s">
        <v>69</v>
      </c>
      <c r="C18" s="33">
        <v>10364646.960000001</v>
      </c>
      <c r="D18" s="37">
        <v>6640656.9000000004</v>
      </c>
      <c r="E18" s="33">
        <v>4012582.9</v>
      </c>
      <c r="F18" s="34">
        <f t="shared" si="1"/>
        <v>64.070266219660994</v>
      </c>
      <c r="G18" s="35">
        <f>D18/E18*100</f>
        <v>165.49581816739538</v>
      </c>
      <c r="H18" s="35"/>
      <c r="I18" s="35"/>
    </row>
    <row r="19" spans="1:9" ht="63.75" customHeight="1" x14ac:dyDescent="0.25">
      <c r="A19" s="30" t="s">
        <v>70</v>
      </c>
      <c r="B19" s="31" t="s">
        <v>71</v>
      </c>
      <c r="C19" s="33">
        <v>50000</v>
      </c>
      <c r="D19" s="37">
        <v>50000</v>
      </c>
      <c r="E19" s="33"/>
      <c r="F19" s="34">
        <f t="shared" si="1"/>
        <v>100</v>
      </c>
      <c r="G19" s="35"/>
      <c r="H19" s="35"/>
      <c r="I19" s="35"/>
    </row>
    <row r="20" spans="1:9" ht="61.5" customHeight="1" x14ac:dyDescent="0.25">
      <c r="A20" s="30" t="s">
        <v>72</v>
      </c>
      <c r="B20" s="31" t="s">
        <v>73</v>
      </c>
      <c r="C20" s="33">
        <f>C21+C22+C23</f>
        <v>8335721.209999999</v>
      </c>
      <c r="D20" s="33">
        <f>D21+D22+D23</f>
        <v>2911379.51</v>
      </c>
      <c r="E20" s="33">
        <f>E21+E22+E23</f>
        <v>2705061.4299999997</v>
      </c>
      <c r="F20" s="34">
        <f t="shared" si="1"/>
        <v>34.926546085866519</v>
      </c>
      <c r="G20" s="35">
        <f>D20/E20*100</f>
        <v>107.62711255692261</v>
      </c>
      <c r="H20" s="35"/>
      <c r="I20" s="35"/>
    </row>
    <row r="21" spans="1:9" ht="38.25" customHeight="1" x14ac:dyDescent="0.25">
      <c r="A21" s="30" t="s">
        <v>74</v>
      </c>
      <c r="B21" s="31" t="s">
        <v>75</v>
      </c>
      <c r="C21" s="33">
        <v>2277635.86</v>
      </c>
      <c r="D21" s="37">
        <v>1474601.51</v>
      </c>
      <c r="E21" s="33">
        <v>1144590.9099999999</v>
      </c>
      <c r="F21" s="34">
        <f t="shared" si="1"/>
        <v>64.742636691714196</v>
      </c>
      <c r="G21" s="35">
        <f>D21/E21*100</f>
        <v>128.83218773771321</v>
      </c>
      <c r="H21" s="35"/>
      <c r="I21" s="35"/>
    </row>
    <row r="22" spans="1:9" ht="42.75" customHeight="1" x14ac:dyDescent="0.25">
      <c r="A22" s="30" t="s">
        <v>76</v>
      </c>
      <c r="B22" s="31" t="s">
        <v>77</v>
      </c>
      <c r="C22" s="33">
        <v>5537133.3499999996</v>
      </c>
      <c r="D22" s="37">
        <v>1045826</v>
      </c>
      <c r="E22" s="33">
        <v>1268788.52</v>
      </c>
      <c r="F22" s="34">
        <f t="shared" si="1"/>
        <v>18.887498889655603</v>
      </c>
      <c r="G22" s="35">
        <f>D22/E22*100</f>
        <v>82.427132931499088</v>
      </c>
      <c r="H22" s="35"/>
      <c r="I22" s="35"/>
    </row>
    <row r="23" spans="1:9" ht="26.25" customHeight="1" x14ac:dyDescent="0.25">
      <c r="A23" s="30" t="s">
        <v>78</v>
      </c>
      <c r="B23" s="31" t="s">
        <v>79</v>
      </c>
      <c r="C23" s="33">
        <v>520952</v>
      </c>
      <c r="D23" s="37">
        <v>390952</v>
      </c>
      <c r="E23" s="33">
        <v>291682</v>
      </c>
      <c r="F23" s="34">
        <f t="shared" si="1"/>
        <v>75.04568559099495</v>
      </c>
      <c r="G23" s="35">
        <f>D23/E23*100</f>
        <v>134.03363937438718</v>
      </c>
      <c r="H23" s="35"/>
      <c r="I23" s="35"/>
    </row>
    <row r="24" spans="1:9" ht="40.5" customHeight="1" x14ac:dyDescent="0.25">
      <c r="A24" s="30" t="s">
        <v>80</v>
      </c>
      <c r="B24" s="31" t="s">
        <v>81</v>
      </c>
      <c r="C24" s="33">
        <f>C25+C26</f>
        <v>22230</v>
      </c>
      <c r="D24" s="33">
        <f>D25+D26</f>
        <v>0</v>
      </c>
      <c r="E24" s="33">
        <f>E26</f>
        <v>343915</v>
      </c>
      <c r="F24" s="34">
        <f t="shared" si="1"/>
        <v>0</v>
      </c>
      <c r="G24" s="35">
        <v>0</v>
      </c>
      <c r="H24" s="35"/>
      <c r="I24" s="35"/>
    </row>
    <row r="25" spans="1:9" ht="67.5" customHeight="1" x14ac:dyDescent="0.25">
      <c r="A25" s="30" t="s">
        <v>82</v>
      </c>
      <c r="B25" s="31" t="s">
        <v>83</v>
      </c>
      <c r="C25" s="33">
        <v>22230</v>
      </c>
      <c r="D25" s="33"/>
      <c r="E25" s="33"/>
      <c r="F25" s="34">
        <f t="shared" si="1"/>
        <v>0</v>
      </c>
      <c r="G25" s="41"/>
      <c r="H25" s="19"/>
      <c r="I25" s="39"/>
    </row>
    <row r="26" spans="1:9" ht="69.75" customHeight="1" x14ac:dyDescent="0.25">
      <c r="A26" s="30" t="s">
        <v>84</v>
      </c>
      <c r="B26" s="31" t="s">
        <v>85</v>
      </c>
      <c r="C26" s="33"/>
      <c r="D26" s="37"/>
      <c r="E26" s="33">
        <v>343915</v>
      </c>
      <c r="F26" s="34"/>
      <c r="G26" s="35">
        <v>0</v>
      </c>
      <c r="H26" s="35"/>
      <c r="I26" s="35"/>
    </row>
    <row r="27" spans="1:9" ht="22.5" customHeight="1" x14ac:dyDescent="0.25">
      <c r="A27" s="30" t="s">
        <v>86</v>
      </c>
      <c r="B27" s="31" t="s">
        <v>87</v>
      </c>
      <c r="C27" s="33">
        <f>C28+C29+C30+C31+C32</f>
        <v>83799823.640000015</v>
      </c>
      <c r="D27" s="33">
        <f>D28+D29+D30+D31+D32</f>
        <v>56743493.310000002</v>
      </c>
      <c r="E27" s="33">
        <f>E28+E29+E30+E31+E32</f>
        <v>53513834.259999998</v>
      </c>
      <c r="F27" s="34">
        <f t="shared" si="1"/>
        <v>67.713141681260936</v>
      </c>
      <c r="G27" s="35">
        <f t="shared" ref="G27:G43" si="3">D27/E27*100</f>
        <v>106.03518528369416</v>
      </c>
      <c r="H27" s="35"/>
      <c r="I27" s="35"/>
    </row>
    <row r="28" spans="1:9" ht="63" x14ac:dyDescent="0.25">
      <c r="A28" s="30" t="s">
        <v>88</v>
      </c>
      <c r="B28" s="31" t="s">
        <v>89</v>
      </c>
      <c r="C28" s="33">
        <v>28190091.66</v>
      </c>
      <c r="D28" s="37">
        <v>16834929.629999999</v>
      </c>
      <c r="E28" s="33">
        <v>13416353.380000001</v>
      </c>
      <c r="F28" s="34">
        <f t="shared" si="1"/>
        <v>59.719314974373518</v>
      </c>
      <c r="G28" s="35">
        <f t="shared" si="3"/>
        <v>125.4806664163761</v>
      </c>
      <c r="H28" s="35"/>
      <c r="I28" s="35"/>
    </row>
    <row r="29" spans="1:9" ht="25.5" customHeight="1" x14ac:dyDescent="0.25">
      <c r="A29" s="30" t="s">
        <v>90</v>
      </c>
      <c r="B29" s="31" t="s">
        <v>91</v>
      </c>
      <c r="C29" s="33">
        <v>39876209.880000003</v>
      </c>
      <c r="D29" s="37">
        <v>28806457.620000001</v>
      </c>
      <c r="E29" s="33">
        <v>29793215.84</v>
      </c>
      <c r="F29" s="34">
        <f t="shared" si="1"/>
        <v>72.239708103372038</v>
      </c>
      <c r="G29" s="35">
        <f t="shared" si="3"/>
        <v>96.687976802171221</v>
      </c>
      <c r="H29" s="35"/>
      <c r="I29" s="35"/>
    </row>
    <row r="30" spans="1:9" ht="54" customHeight="1" x14ac:dyDescent="0.25">
      <c r="A30" s="30" t="s">
        <v>92</v>
      </c>
      <c r="B30" s="31" t="s">
        <v>93</v>
      </c>
      <c r="C30" s="33">
        <v>7622356.2000000002</v>
      </c>
      <c r="D30" s="37">
        <v>5595922.9500000002</v>
      </c>
      <c r="E30" s="33">
        <v>5289714.91</v>
      </c>
      <c r="F30" s="34">
        <f t="shared" si="1"/>
        <v>73.414608333312998</v>
      </c>
      <c r="G30" s="35">
        <f t="shared" si="3"/>
        <v>105.78874372645539</v>
      </c>
      <c r="H30" s="35"/>
      <c r="I30" s="35"/>
    </row>
    <row r="31" spans="1:9" ht="66.75" customHeight="1" x14ac:dyDescent="0.25">
      <c r="A31" s="30" t="s">
        <v>94</v>
      </c>
      <c r="B31" s="31" t="s">
        <v>95</v>
      </c>
      <c r="C31" s="33">
        <v>100000</v>
      </c>
      <c r="D31" s="37">
        <v>43009</v>
      </c>
      <c r="E31" s="33">
        <v>248219</v>
      </c>
      <c r="F31" s="34">
        <f t="shared" si="1"/>
        <v>43.009</v>
      </c>
      <c r="G31" s="35">
        <f t="shared" si="3"/>
        <v>17.327037817411238</v>
      </c>
      <c r="H31" s="35"/>
      <c r="I31" s="35"/>
    </row>
    <row r="32" spans="1:9" ht="57" customHeight="1" x14ac:dyDescent="0.25">
      <c r="A32" s="30" t="s">
        <v>96</v>
      </c>
      <c r="B32" s="31" t="s">
        <v>97</v>
      </c>
      <c r="C32" s="33">
        <v>8011165.9000000004</v>
      </c>
      <c r="D32" s="37">
        <v>5463174.1100000003</v>
      </c>
      <c r="E32" s="33">
        <v>4766331.13</v>
      </c>
      <c r="F32" s="34">
        <f t="shared" si="1"/>
        <v>68.194494761368006</v>
      </c>
      <c r="G32" s="35">
        <f t="shared" si="3"/>
        <v>114.62011263997096</v>
      </c>
      <c r="H32" s="35"/>
      <c r="I32" s="35"/>
    </row>
    <row r="33" spans="1:9" ht="45" customHeight="1" x14ac:dyDescent="0.25">
      <c r="A33" s="30" t="s">
        <v>98</v>
      </c>
      <c r="B33" s="31" t="s">
        <v>99</v>
      </c>
      <c r="C33" s="33">
        <f>C34+C35</f>
        <v>8981735.6500000004</v>
      </c>
      <c r="D33" s="33">
        <f>D34+D35</f>
        <v>6964791.8200000003</v>
      </c>
      <c r="E33" s="33">
        <f>E34+E35</f>
        <v>4705321.54</v>
      </c>
      <c r="F33" s="34">
        <f t="shared" si="1"/>
        <v>77.543941298250076</v>
      </c>
      <c r="G33" s="35">
        <f t="shared" si="3"/>
        <v>148.01946606182412</v>
      </c>
      <c r="H33" s="35"/>
      <c r="I33" s="35"/>
    </row>
    <row r="34" spans="1:9" ht="31.5" x14ac:dyDescent="0.25">
      <c r="A34" s="30" t="s">
        <v>100</v>
      </c>
      <c r="B34" s="31" t="s">
        <v>101</v>
      </c>
      <c r="C34" s="33">
        <v>6320434.6500000004</v>
      </c>
      <c r="D34" s="37">
        <v>5042847.4800000004</v>
      </c>
      <c r="E34" s="33">
        <v>2995177.7</v>
      </c>
      <c r="F34" s="34">
        <f t="shared" si="1"/>
        <v>79.786403297437786</v>
      </c>
      <c r="G34" s="35">
        <f t="shared" si="3"/>
        <v>168.36555240111463</v>
      </c>
      <c r="H34" s="35"/>
      <c r="I34" s="35"/>
    </row>
    <row r="35" spans="1:9" ht="66" customHeight="1" x14ac:dyDescent="0.25">
      <c r="A35" s="30" t="s">
        <v>102</v>
      </c>
      <c r="B35" s="31" t="s">
        <v>103</v>
      </c>
      <c r="C35" s="33">
        <v>2661301</v>
      </c>
      <c r="D35" s="37">
        <v>1921944.34</v>
      </c>
      <c r="E35" s="33">
        <v>1710143.84</v>
      </c>
      <c r="F35" s="34">
        <f t="shared" si="1"/>
        <v>72.218224845667592</v>
      </c>
      <c r="G35" s="35">
        <f t="shared" si="3"/>
        <v>112.38495236751547</v>
      </c>
      <c r="H35" s="35"/>
      <c r="I35" s="35"/>
    </row>
    <row r="36" spans="1:9" ht="45.75" customHeight="1" x14ac:dyDescent="0.25">
      <c r="A36" s="30" t="s">
        <v>104</v>
      </c>
      <c r="B36" s="31" t="s">
        <v>105</v>
      </c>
      <c r="C36" s="33">
        <f>C37+C38+C39+C40</f>
        <v>3727850.6100000003</v>
      </c>
      <c r="D36" s="33">
        <f>D37+D38+D39+D40</f>
        <v>2225679.46</v>
      </c>
      <c r="E36" s="33">
        <f>E37+E38+E40+E39</f>
        <v>1722039.75</v>
      </c>
      <c r="F36" s="34">
        <f t="shared" si="1"/>
        <v>59.704094741071181</v>
      </c>
      <c r="G36" s="35">
        <f t="shared" si="3"/>
        <v>129.24669479900217</v>
      </c>
      <c r="H36" s="35"/>
      <c r="I36" s="35"/>
    </row>
    <row r="37" spans="1:9" ht="39.75" customHeight="1" x14ac:dyDescent="0.25">
      <c r="A37" s="30" t="s">
        <v>106</v>
      </c>
      <c r="B37" s="31" t="s">
        <v>107</v>
      </c>
      <c r="C37" s="33">
        <v>1770129.58</v>
      </c>
      <c r="D37" s="37">
        <v>1297467.18</v>
      </c>
      <c r="E37" s="33">
        <v>1070246.1100000001</v>
      </c>
      <c r="F37" s="34">
        <f t="shared" si="1"/>
        <v>73.297864442217829</v>
      </c>
      <c r="G37" s="35">
        <f t="shared" si="3"/>
        <v>121.23073075220051</v>
      </c>
      <c r="H37" s="35"/>
      <c r="I37" s="35"/>
    </row>
    <row r="38" spans="1:9" ht="59.25" customHeight="1" x14ac:dyDescent="0.25">
      <c r="A38" s="30" t="s">
        <v>108</v>
      </c>
      <c r="B38" s="31" t="s">
        <v>109</v>
      </c>
      <c r="C38" s="33">
        <v>69000</v>
      </c>
      <c r="D38" s="37">
        <v>61500</v>
      </c>
      <c r="E38" s="33">
        <v>434100</v>
      </c>
      <c r="F38" s="34">
        <f t="shared" si="1"/>
        <v>89.130434782608688</v>
      </c>
      <c r="G38" s="35">
        <f t="shared" si="3"/>
        <v>14.167242570836214</v>
      </c>
      <c r="H38" s="35"/>
      <c r="I38" s="35"/>
    </row>
    <row r="39" spans="1:9" ht="27" customHeight="1" x14ac:dyDescent="0.25">
      <c r="A39" s="30" t="s">
        <v>110</v>
      </c>
      <c r="B39" s="31" t="s">
        <v>111</v>
      </c>
      <c r="C39" s="33">
        <v>1704221.03</v>
      </c>
      <c r="D39" s="37">
        <v>719712.28</v>
      </c>
      <c r="E39" s="33">
        <v>100093.64</v>
      </c>
      <c r="F39" s="34">
        <f t="shared" si="1"/>
        <v>42.231158243599424</v>
      </c>
      <c r="G39" s="35">
        <f t="shared" si="3"/>
        <v>719.03897190670659</v>
      </c>
      <c r="H39" s="35"/>
      <c r="I39" s="35"/>
    </row>
    <row r="40" spans="1:9" ht="58.5" customHeight="1" x14ac:dyDescent="0.25">
      <c r="A40" s="30" t="s">
        <v>112</v>
      </c>
      <c r="B40" s="31" t="s">
        <v>113</v>
      </c>
      <c r="C40" s="33">
        <v>184500</v>
      </c>
      <c r="D40" s="37">
        <v>147000</v>
      </c>
      <c r="E40" s="33">
        <v>117600</v>
      </c>
      <c r="F40" s="34">
        <f t="shared" si="1"/>
        <v>79.674796747967477</v>
      </c>
      <c r="G40" s="35">
        <f t="shared" si="3"/>
        <v>125</v>
      </c>
      <c r="H40" s="35"/>
      <c r="I40" s="35"/>
    </row>
    <row r="41" spans="1:9" ht="54" customHeight="1" x14ac:dyDescent="0.25">
      <c r="A41" s="30" t="s">
        <v>114</v>
      </c>
      <c r="B41" s="31" t="s">
        <v>115</v>
      </c>
      <c r="C41" s="33">
        <f>C42</f>
        <v>796745</v>
      </c>
      <c r="D41" s="37">
        <f>D42</f>
        <v>496796.19</v>
      </c>
      <c r="E41" s="33">
        <f>E42</f>
        <v>538609.43000000005</v>
      </c>
      <c r="F41" s="34">
        <f t="shared" si="1"/>
        <v>62.353223427821945</v>
      </c>
      <c r="G41" s="35">
        <f t="shared" si="3"/>
        <v>92.236816202790948</v>
      </c>
      <c r="H41" s="35"/>
      <c r="I41" s="35"/>
    </row>
    <row r="42" spans="1:9" ht="44.25" customHeight="1" x14ac:dyDescent="0.25">
      <c r="A42" s="42" t="s">
        <v>116</v>
      </c>
      <c r="B42" s="43" t="s">
        <v>117</v>
      </c>
      <c r="C42" s="33">
        <v>796745</v>
      </c>
      <c r="D42" s="37">
        <v>496796.19</v>
      </c>
      <c r="E42" s="33">
        <v>538609.43000000005</v>
      </c>
      <c r="F42" s="34">
        <f t="shared" si="1"/>
        <v>62.353223427821945</v>
      </c>
      <c r="G42" s="35">
        <f t="shared" si="3"/>
        <v>92.236816202790948</v>
      </c>
      <c r="H42" s="35"/>
      <c r="I42" s="35"/>
    </row>
    <row r="43" spans="1:9" ht="15.75" x14ac:dyDescent="0.25">
      <c r="A43" s="30" t="s">
        <v>6</v>
      </c>
      <c r="B43" s="30"/>
      <c r="C43" s="44">
        <f>C4+C12+C14+C20+C24+C27+C33+C36+C41</f>
        <v>170876206.39000002</v>
      </c>
      <c r="D43" s="44">
        <f>D4+D12+D14+D20+D24+D27+D33+D36+D41</f>
        <v>112915076.46999998</v>
      </c>
      <c r="E43" s="44">
        <f>E4+E12+E14+E20+E24+E27+E33+E36+E41</f>
        <v>98224989.590000018</v>
      </c>
      <c r="F43" s="34">
        <f t="shared" si="1"/>
        <v>66.080046400543196</v>
      </c>
      <c r="G43" s="35">
        <f t="shared" si="3"/>
        <v>114.95554943942241</v>
      </c>
      <c r="H43" s="35"/>
      <c r="I43" s="35"/>
    </row>
  </sheetData>
  <mergeCells count="42"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H25"/>
    <mergeCell ref="G14:I14"/>
    <mergeCell ref="G15:I15"/>
    <mergeCell ref="G16:H16"/>
    <mergeCell ref="G17:I17"/>
    <mergeCell ref="G18:I18"/>
    <mergeCell ref="G19:I19"/>
    <mergeCell ref="G8:H8"/>
    <mergeCell ref="G9:I9"/>
    <mergeCell ref="G10:I10"/>
    <mergeCell ref="G11:I11"/>
    <mergeCell ref="G12:I12"/>
    <mergeCell ref="G13:I13"/>
    <mergeCell ref="A1:I1"/>
    <mergeCell ref="G3:I3"/>
    <mergeCell ref="G4:I4"/>
    <mergeCell ref="G5:I5"/>
    <mergeCell ref="G6:I6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dcterms:created xsi:type="dcterms:W3CDTF">2017-08-15T12:13:58Z</dcterms:created>
  <dcterms:modified xsi:type="dcterms:W3CDTF">2023-10-25T06:07:08Z</dcterms:modified>
</cp:coreProperties>
</file>