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БЮДЖЕТ 2023\в Совет\2023\"/>
    </mc:Choice>
  </mc:AlternateContent>
  <bookViews>
    <workbookView xWindow="0" yWindow="0" windowWidth="28800" windowHeight="12435"/>
  </bookViews>
  <sheets>
    <sheet name="Доходы" sheetId="2" r:id="rId1"/>
    <sheet name="Расходы" sheetId="3" r:id="rId2"/>
  </sheets>
  <definedNames>
    <definedName name="_xlnm.Print_Titles" localSheetId="0">Доходы!$2:$4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E17" i="3" l="1"/>
  <c r="E16" i="3"/>
  <c r="E15" i="3"/>
  <c r="E14" i="3"/>
  <c r="E13" i="3"/>
  <c r="E12" i="3"/>
  <c r="E11" i="3"/>
  <c r="E10" i="3"/>
  <c r="E9" i="3"/>
  <c r="E7" i="3"/>
  <c r="F34" i="2"/>
  <c r="C34" i="2"/>
  <c r="E34" i="2" s="1"/>
  <c r="F53" i="2"/>
  <c r="D53" i="2"/>
  <c r="C53" i="2"/>
  <c r="F69" i="2"/>
  <c r="F49" i="2"/>
  <c r="F48" i="2" s="1"/>
  <c r="C49" i="2"/>
  <c r="C48" i="2" s="1"/>
  <c r="E48" i="2" s="1"/>
  <c r="F46" i="2"/>
  <c r="F41" i="2"/>
  <c r="F40" i="2" s="1"/>
  <c r="C41" i="2"/>
  <c r="C40" i="2" s="1"/>
  <c r="E40" i="2" s="1"/>
  <c r="F21" i="2"/>
  <c r="F20" i="2" s="1"/>
  <c r="D21" i="2"/>
  <c r="D20" i="2" s="1"/>
  <c r="C21" i="2"/>
  <c r="F32" i="2"/>
  <c r="F15" i="2"/>
  <c r="F14" i="2" s="1"/>
  <c r="C15" i="2"/>
  <c r="C14" i="2" s="1"/>
  <c r="E14" i="2" s="1"/>
  <c r="F9" i="2"/>
  <c r="F8" i="2" s="1"/>
  <c r="C9" i="2"/>
  <c r="E9" i="2" s="1"/>
  <c r="C72" i="2"/>
  <c r="E72" i="2" s="1"/>
  <c r="F88" i="2"/>
  <c r="F72" i="2" s="1"/>
  <c r="F71" i="2" s="1"/>
  <c r="E95" i="2"/>
  <c r="E94" i="2"/>
  <c r="E93" i="2"/>
  <c r="E92" i="2"/>
  <c r="E91" i="2"/>
  <c r="E90" i="2"/>
  <c r="E88" i="2"/>
  <c r="E87" i="2"/>
  <c r="E86" i="2"/>
  <c r="E84" i="2"/>
  <c r="E83" i="2"/>
  <c r="E82" i="2"/>
  <c r="E81" i="2"/>
  <c r="E80" i="2"/>
  <c r="E79" i="2"/>
  <c r="E78" i="2"/>
  <c r="E76" i="2"/>
  <c r="E75" i="2"/>
  <c r="E74" i="2"/>
  <c r="E73" i="2"/>
  <c r="E70" i="2"/>
  <c r="E69" i="2"/>
  <c r="E68" i="2"/>
  <c r="E67" i="2"/>
  <c r="E66" i="2"/>
  <c r="E65" i="2"/>
  <c r="E64" i="2"/>
  <c r="E63" i="2"/>
  <c r="E62" i="2"/>
  <c r="E60" i="2"/>
  <c r="E59" i="2"/>
  <c r="E58" i="2"/>
  <c r="E57" i="2"/>
  <c r="E56" i="2"/>
  <c r="E55" i="2"/>
  <c r="E54" i="2"/>
  <c r="E52" i="2"/>
  <c r="E51" i="2"/>
  <c r="E50" i="2"/>
  <c r="E47" i="2"/>
  <c r="E46" i="2"/>
  <c r="E44" i="2"/>
  <c r="E43" i="2"/>
  <c r="E42" i="2"/>
  <c r="E39" i="2"/>
  <c r="E38" i="2"/>
  <c r="E37" i="2"/>
  <c r="E36" i="2"/>
  <c r="E35" i="2"/>
  <c r="E33" i="2"/>
  <c r="E32" i="2"/>
  <c r="E31" i="2"/>
  <c r="E30" i="2"/>
  <c r="E24" i="2"/>
  <c r="E22" i="2"/>
  <c r="E19" i="2"/>
  <c r="E18" i="2"/>
  <c r="E17" i="2"/>
  <c r="E16" i="2"/>
  <c r="E13" i="2"/>
  <c r="E12" i="2"/>
  <c r="E11" i="2"/>
  <c r="E10" i="2"/>
  <c r="E8" i="2"/>
  <c r="F7" i="2" l="1"/>
  <c r="F5" i="2" s="1"/>
  <c r="F19" i="3" s="1"/>
  <c r="E53" i="2"/>
  <c r="E49" i="2"/>
  <c r="E15" i="2"/>
  <c r="E41" i="2"/>
  <c r="E21" i="2"/>
  <c r="C20" i="2"/>
  <c r="E20" i="2" s="1"/>
  <c r="C71" i="2"/>
  <c r="E71" i="2" s="1"/>
  <c r="C7" i="2" l="1"/>
  <c r="C5" i="2" s="1"/>
  <c r="E5" i="2" s="1"/>
  <c r="E7" i="2" l="1"/>
</calcChain>
</file>

<file path=xl/sharedStrings.xml><?xml version="1.0" encoding="utf-8"?>
<sst xmlns="http://schemas.openxmlformats.org/spreadsheetml/2006/main" count="237" uniqueCount="221">
  <si>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</si>
  <si>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</si>
  <si>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</si>
  <si>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</si>
  <si>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</si>
  <si>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</si>
  <si>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</si>
  <si>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</si>
  <si>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</si>
  <si>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</si>
  <si>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14</t>
  </si>
  <si>
    <t>28</t>
  </si>
  <si>
    <t>29</t>
  </si>
  <si>
    <t>30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</si>
  <si>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</si>
  <si>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</si>
  <si>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</si>
  <si>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</si>
  <si>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</si>
  <si>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</si>
  <si>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</si>
  <si>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</si>
  <si>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</si>
  <si>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</si>
  <si>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</si>
  <si>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</si>
  <si>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</si>
  <si>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</si>
  <si>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</si>
  <si>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</si>
  <si>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</si>
  <si>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</si>
  <si>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</si>
  <si>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</si>
  <si>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</si>
  <si>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</si>
  <si>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</si>
  <si>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</si>
  <si>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</si>
  <si>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</si>
  <si>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</si>
  <si>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</si>
  <si>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</si>
  <si>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</si>
  <si>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</si>
  <si>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</si>
  <si>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</si>
  <si>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</si>
  <si>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</si>
  <si>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</si>
  <si>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</si>
  <si>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</si>
  <si>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</si>
  <si>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</si>
  <si>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</si>
  <si>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</si>
  <si>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</si>
  <si>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</si>
  <si>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</si>
  <si>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</si>
  <si>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</si>
  <si>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</si>
  <si>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</si>
  <si>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</si>
  <si>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000 1050301001 0000 110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</si>
  <si>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</si>
  <si>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</si>
  <si>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</si>
  <si>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</si>
  <si>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</si>
  <si>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</si>
  <si>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</si>
  <si>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</si>
  <si>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</si>
  <si>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</si>
  <si>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</si>
  <si>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</si>
  <si>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</si>
  <si>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</si>
  <si>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</si>
  <si>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</si>
  <si>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</si>
  <si>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</si>
  <si>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</si>
  <si>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</si>
  <si>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</si>
  <si>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</si>
  <si>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</si>
  <si>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</si>
  <si>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</si>
  <si>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</si>
  <si>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</si>
  <si>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</si>
  <si>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</si>
  <si>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</si>
  <si>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</si>
  <si>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</si>
  <si>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</si>
  <si>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</si>
  <si>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</si>
  <si>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</si>
  <si>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</si>
  <si>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</si>
  <si>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</si>
  <si>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</si>
  <si>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</si>
  <si>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</si>
  <si>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</si>
  <si>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</si>
  <si>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</si>
  <si>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</si>
  <si>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</si>
  <si>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</si>
  <si>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</si>
  <si>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</si>
  <si>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</si>
  <si>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</si>
  <si>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</si>
  <si>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</si>
  <si>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</si>
  <si>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</si>
  <si>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</si>
  <si>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</si>
  <si>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</si>
  <si>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</si>
  <si>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</si>
  <si>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</si>
  <si>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</si>
  <si>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</si>
  <si>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</si>
  <si>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</si>
  <si>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</si>
  <si>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</si>
  <si>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</si>
  <si>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</si>
  <si>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</si>
  <si>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</si>
  <si>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</si>
  <si>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</si>
  <si>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</si>
  <si>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</si>
  <si>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</si>
  <si>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</si>
  <si>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</si>
  <si>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</si>
  <si>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</si>
  <si>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</si>
  <si>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</si>
  <si>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</si>
  <si>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</si>
  <si>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</si>
  <si>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</si>
  <si>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</si>
  <si>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</si>
  <si>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</si>
  <si>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</si>
  <si>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</si>
  <si>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</si>
  <si>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</si>
  <si>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</si>
  <si>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</si>
  <si>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</si>
  <si>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000 2022549105 0000 150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</si>
  <si>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</si>
  <si>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</si>
  <si>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</si>
  <si>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</si>
  <si>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</si>
  <si>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</si>
  <si>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</si>
  <si>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</si>
  <si>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</si>
  <si>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</si>
  <si>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</si>
  <si>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</si>
  <si>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</si>
  <si>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</si>
  <si>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</si>
  <si>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</si>
  <si>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</si>
  <si>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</si>
  <si>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</si>
  <si>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</si>
  <si>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</si>
  <si>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</si>
  <si>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</si>
  <si>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</si>
  <si>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</si>
  <si>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</si>
  <si>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 на обеспечение образовательных организаций материально-технической базой для внедрения цифровой образовательной среды из бюджетов муниципальных районов</t>
  </si>
  <si>
    <t xml:space="preserve"> 000 2192521005 0000 150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</si>
  <si>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</si>
  <si>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 xml:space="preserve"> 000 2192530405 0000 150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</si>
  <si>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</si>
  <si>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</si>
  <si>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</si>
  <si>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</si>
  <si>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</si>
  <si>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</si>
  <si>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</si>
  <si>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</si>
  <si>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</si>
  <si>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НАЦИОНАЛЬНАЯ ЭКОНОМИКА
</t>
  </si>
  <si>
    <t xml:space="preserve"> 000 0400 0000000000 000</t>
  </si>
  <si>
    <t xml:space="preserve">  
ЖИЛИЩНО-КОММУНАЛЬНОЕ ХОЗЯЙСТВО
</t>
  </si>
  <si>
    <t xml:space="preserve"> 000 0500 0000000000 000</t>
  </si>
  <si>
    <t xml:space="preserve">  
ОХРАНА ОКРУЖАЮЩЕЙ СРЕДЫ
</t>
  </si>
  <si>
    <t xml:space="preserve"> 000 0600 0000000000 000</t>
  </si>
  <si>
    <t xml:space="preserve">  
ОБРАЗОВАНИЕ
</t>
  </si>
  <si>
    <t xml:space="preserve"> 000 0700 0000000000 000</t>
  </si>
  <si>
    <t xml:space="preserve">  
КУЛЬТУРА, КИНЕМАТОГРАФИЯ
</t>
  </si>
  <si>
    <t xml:space="preserve"> 000 0800 0000000000 000</t>
  </si>
  <si>
    <t xml:space="preserve">  
СОЦИАЛЬНАЯ ПОЛИТИКА
</t>
  </si>
  <si>
    <t xml:space="preserve"> 000 1000 0000000000 000</t>
  </si>
  <si>
    <t xml:space="preserve">  
ФИЗИЧЕСКАЯ КУЛЬТУРА И СПОРТ
</t>
  </si>
  <si>
    <t xml:space="preserve"> 000 1100 0000000000 000</t>
  </si>
  <si>
    <t>Результат исполнения бюджета (дефицит / профицит)</t>
  </si>
  <si>
    <t>Утверждено</t>
  </si>
  <si>
    <t>% исполнения</t>
  </si>
  <si>
    <t>Ожидаемое исполнение</t>
  </si>
  <si>
    <t>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</si>
</sst>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\ _₽"/>
  </numFmts>
  <fonts count="2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67">
    <xf numFmtId="0" fontId="0" fillId="0" borderId="0" xfId="0"/>
    <xf numFmtId="0" fontId="17" fillId="0" borderId="1" xfId="1" applyNumberFormat="1" applyFont="1" applyProtection="1"/>
    <xf numFmtId="49" fontId="18" fillId="0" borderId="16" xfId="35" applyNumberFormat="1" applyFont="1" applyProtection="1">
      <alignment horizontal="center" vertical="center" wrapText="1"/>
    </xf>
    <xf numFmtId="49" fontId="18" fillId="0" borderId="4" xfId="38" applyNumberFormat="1" applyFont="1" applyProtection="1">
      <alignment horizontal="center" vertical="center" wrapText="1"/>
    </xf>
    <xf numFmtId="49" fontId="18" fillId="0" borderId="1" xfId="52" applyNumberFormat="1" applyFont="1" applyProtection="1">
      <alignment horizontal="center"/>
    </xf>
    <xf numFmtId="49" fontId="20" fillId="0" borderId="16" xfId="55" applyNumberFormat="1" applyFont="1" applyAlignment="1" applyProtection="1">
      <alignment horizontal="center" vertical="top"/>
    </xf>
    <xf numFmtId="0" fontId="22" fillId="4" borderId="1" xfId="1" applyNumberFormat="1" applyFont="1" applyFill="1" applyAlignment="1" applyProtection="1">
      <alignment vertical="top"/>
    </xf>
    <xf numFmtId="0" fontId="20" fillId="4" borderId="1" xfId="12" applyNumberFormat="1" applyFont="1" applyFill="1" applyAlignment="1" applyProtection="1">
      <alignment horizontal="left" vertical="top"/>
    </xf>
    <xf numFmtId="49" fontId="20" fillId="4" borderId="1" xfId="23" applyNumberFormat="1" applyFont="1" applyFill="1" applyAlignment="1" applyProtection="1">
      <alignment vertical="top"/>
    </xf>
    <xf numFmtId="0" fontId="20" fillId="4" borderId="1" xfId="24" applyFont="1" applyFill="1" applyAlignment="1">
      <alignment horizontal="right" vertical="top"/>
    </xf>
    <xf numFmtId="0" fontId="5" fillId="4" borderId="1" xfId="7" applyNumberFormat="1" applyFill="1" applyProtection="1"/>
    <xf numFmtId="0" fontId="0" fillId="4" borderId="0" xfId="0" applyFill="1" applyProtection="1">
      <protection locked="0"/>
    </xf>
    <xf numFmtId="49" fontId="19" fillId="4" borderId="60" xfId="35" applyNumberFormat="1" applyFont="1" applyFill="1" applyBorder="1" applyAlignment="1" applyProtection="1">
      <alignment horizontal="center" vertical="top" wrapText="1"/>
    </xf>
    <xf numFmtId="49" fontId="19" fillId="4" borderId="61" xfId="35" applyNumberFormat="1" applyFont="1" applyFill="1" applyBorder="1" applyAlignment="1" applyProtection="1">
      <alignment horizontal="center" vertical="center" wrapText="1"/>
    </xf>
    <xf numFmtId="49" fontId="19" fillId="4" borderId="12" xfId="35" applyNumberFormat="1" applyFont="1" applyFill="1" applyBorder="1" applyAlignment="1" applyProtection="1">
      <alignment horizontal="center" vertical="center" wrapText="1"/>
    </xf>
    <xf numFmtId="49" fontId="19" fillId="4" borderId="17" xfId="35" applyNumberFormat="1" applyFont="1" applyFill="1" applyBorder="1" applyAlignment="1" applyProtection="1">
      <alignment horizontal="center" vertical="center" wrapText="1"/>
    </xf>
    <xf numFmtId="49" fontId="19" fillId="4" borderId="60" xfId="35" applyFont="1" applyFill="1" applyBorder="1" applyAlignment="1">
      <alignment horizontal="center" vertical="top" wrapText="1"/>
    </xf>
    <xf numFmtId="49" fontId="19" fillId="4" borderId="16" xfId="35" applyNumberFormat="1" applyFont="1" applyFill="1" applyProtection="1">
      <alignment horizontal="center" vertical="center" wrapText="1"/>
    </xf>
    <xf numFmtId="49" fontId="19" fillId="4" borderId="60" xfId="35" applyNumberFormat="1" applyFont="1" applyFill="1" applyBorder="1" applyAlignment="1" applyProtection="1">
      <alignment horizontal="center" vertical="top" wrapText="1"/>
    </xf>
    <xf numFmtId="49" fontId="19" fillId="4" borderId="60" xfId="38" applyNumberFormat="1" applyFont="1" applyFill="1" applyBorder="1" applyAlignment="1" applyProtection="1">
      <alignment horizontal="center" vertical="top" wrapText="1"/>
    </xf>
    <xf numFmtId="0" fontId="21" fillId="4" borderId="60" xfId="7" applyNumberFormat="1" applyFont="1" applyFill="1" applyBorder="1" applyAlignment="1" applyProtection="1">
      <alignment horizontal="center"/>
    </xf>
    <xf numFmtId="0" fontId="20" fillId="4" borderId="60" xfId="39" applyNumberFormat="1" applyFont="1" applyFill="1" applyBorder="1" applyAlignment="1" applyProtection="1">
      <alignment horizontal="left" vertical="top" wrapText="1"/>
    </xf>
    <xf numFmtId="49" fontId="20" fillId="4" borderId="60" xfId="41" applyNumberFormat="1" applyFont="1" applyFill="1" applyBorder="1" applyAlignment="1" applyProtection="1">
      <alignment horizontal="center" vertical="top"/>
    </xf>
    <xf numFmtId="4" fontId="20" fillId="4" borderId="60" xfId="42" applyNumberFormat="1" applyFont="1" applyFill="1" applyBorder="1" applyAlignment="1" applyProtection="1">
      <alignment horizontal="right" vertical="top"/>
    </xf>
    <xf numFmtId="4" fontId="20" fillId="4" borderId="60" xfId="43" applyNumberFormat="1" applyFont="1" applyFill="1" applyBorder="1" applyAlignment="1" applyProtection="1">
      <alignment horizontal="center" vertical="top"/>
    </xf>
    <xf numFmtId="165" fontId="20" fillId="4" borderId="60" xfId="7" applyNumberFormat="1" applyFont="1" applyFill="1" applyBorder="1" applyAlignment="1" applyProtection="1">
      <alignment horizontal="center" vertical="top"/>
    </xf>
    <xf numFmtId="0" fontId="20" fillId="4" borderId="60" xfId="46" applyNumberFormat="1" applyFont="1" applyFill="1" applyBorder="1" applyAlignment="1" applyProtection="1">
      <alignment horizontal="left" vertical="top" wrapText="1"/>
    </xf>
    <xf numFmtId="49" fontId="20" fillId="4" borderId="60" xfId="48" applyNumberFormat="1" applyFont="1" applyFill="1" applyBorder="1" applyAlignment="1" applyProtection="1">
      <alignment horizontal="center" vertical="top"/>
    </xf>
    <xf numFmtId="49" fontId="20" fillId="4" borderId="60" xfId="52" applyNumberFormat="1" applyFont="1" applyFill="1" applyBorder="1" applyAlignment="1" applyProtection="1">
      <alignment horizontal="center" vertical="top"/>
    </xf>
    <xf numFmtId="0" fontId="20" fillId="4" borderId="60" xfId="53" applyNumberFormat="1" applyFont="1" applyFill="1" applyBorder="1" applyAlignment="1" applyProtection="1">
      <alignment horizontal="left" vertical="top" wrapText="1"/>
    </xf>
    <xf numFmtId="49" fontId="20" fillId="4" borderId="60" xfId="55" applyNumberFormat="1" applyFont="1" applyFill="1" applyBorder="1" applyAlignment="1" applyProtection="1">
      <alignment horizontal="center" vertical="top"/>
    </xf>
    <xf numFmtId="165" fontId="20" fillId="4" borderId="60" xfId="42" applyNumberFormat="1" applyFont="1" applyFill="1" applyBorder="1" applyAlignment="1" applyProtection="1">
      <alignment horizontal="right" vertical="top"/>
    </xf>
    <xf numFmtId="4" fontId="20" fillId="4" borderId="60" xfId="42" applyNumberFormat="1" applyFont="1" applyFill="1" applyBorder="1" applyAlignment="1" applyProtection="1">
      <alignment horizontal="center" vertical="top"/>
    </xf>
    <xf numFmtId="165" fontId="20" fillId="4" borderId="60" xfId="7" applyNumberFormat="1" applyFont="1" applyFill="1" applyBorder="1" applyAlignment="1" applyProtection="1">
      <alignment horizontal="center"/>
    </xf>
    <xf numFmtId="0" fontId="7" fillId="4" borderId="1" xfId="19" applyNumberFormat="1" applyFill="1" applyProtection="1"/>
    <xf numFmtId="0" fontId="7" fillId="4" borderId="1" xfId="57" applyNumberFormat="1" applyFill="1" applyBorder="1" applyProtection="1"/>
    <xf numFmtId="0" fontId="7" fillId="4" borderId="1" xfId="59" applyNumberFormat="1" applyFill="1" applyProtection="1"/>
    <xf numFmtId="0" fontId="18" fillId="0" borderId="1" xfId="5" applyNumberFormat="1" applyFont="1" applyAlignment="1" applyProtection="1">
      <alignment vertical="top"/>
    </xf>
    <xf numFmtId="0" fontId="18" fillId="0" borderId="15" xfId="80" applyNumberFormat="1" applyFont="1" applyAlignment="1" applyProtection="1">
      <alignment vertical="top"/>
    </xf>
    <xf numFmtId="0" fontId="20" fillId="0" borderId="32" xfId="65" applyNumberFormat="1" applyFont="1" applyAlignment="1" applyProtection="1">
      <alignment horizontal="left" vertical="top" wrapText="1"/>
    </xf>
    <xf numFmtId="49" fontId="18" fillId="0" borderId="21" xfId="66" applyNumberFormat="1" applyFont="1" applyAlignment="1" applyProtection="1">
      <alignment horizontal="center" vertical="top" wrapText="1"/>
    </xf>
    <xf numFmtId="0" fontId="18" fillId="0" borderId="25" xfId="46" applyNumberFormat="1" applyFont="1" applyAlignment="1" applyProtection="1">
      <alignment horizontal="left" vertical="top" wrapText="1"/>
    </xf>
    <xf numFmtId="49" fontId="18" fillId="0" borderId="16" xfId="55" applyNumberFormat="1" applyFont="1" applyAlignment="1" applyProtection="1">
      <alignment horizontal="center" vertical="top"/>
    </xf>
    <xf numFmtId="0" fontId="18" fillId="0" borderId="22" xfId="53" applyNumberFormat="1" applyFont="1" applyAlignment="1" applyProtection="1">
      <alignment horizontal="left" vertical="top" wrapText="1"/>
    </xf>
    <xf numFmtId="0" fontId="18" fillId="0" borderId="12" xfId="72" applyNumberFormat="1" applyFont="1" applyAlignment="1" applyProtection="1">
      <alignment vertical="top"/>
    </xf>
    <xf numFmtId="0" fontId="18" fillId="0" borderId="35" xfId="73" applyNumberFormat="1" applyFont="1" applyAlignment="1" applyProtection="1">
      <alignment vertical="top"/>
    </xf>
    <xf numFmtId="0" fontId="17" fillId="0" borderId="31" xfId="74" applyNumberFormat="1" applyFont="1" applyAlignment="1" applyProtection="1">
      <alignment horizontal="left" vertical="top" wrapText="1"/>
    </xf>
    <xf numFmtId="49" fontId="18" fillId="0" borderId="37" xfId="76" applyNumberFormat="1" applyFont="1" applyAlignment="1" applyProtection="1">
      <alignment horizontal="center" vertical="top" wrapText="1"/>
    </xf>
    <xf numFmtId="0" fontId="18" fillId="0" borderId="15" xfId="57" applyNumberFormat="1" applyFont="1" applyAlignment="1" applyProtection="1">
      <alignment vertical="top"/>
    </xf>
    <xf numFmtId="0" fontId="18" fillId="0" borderId="1" xfId="5" applyNumberFormat="1" applyFont="1" applyProtection="1"/>
    <xf numFmtId="0" fontId="18" fillId="0" borderId="1" xfId="60" applyNumberFormat="1" applyFont="1" applyProtection="1">
      <alignment horizontal="left" wrapText="1"/>
    </xf>
    <xf numFmtId="0" fontId="23" fillId="0" borderId="0" xfId="0" applyFont="1" applyProtection="1">
      <protection locked="0"/>
    </xf>
    <xf numFmtId="0" fontId="18" fillId="0" borderId="1" xfId="19" applyNumberFormat="1" applyFont="1" applyProtection="1"/>
    <xf numFmtId="0" fontId="18" fillId="0" borderId="1" xfId="24" applyNumberFormat="1" applyFont="1" applyProtection="1">
      <alignment horizontal="right"/>
    </xf>
    <xf numFmtId="0" fontId="18" fillId="0" borderId="2" xfId="62" applyNumberFormat="1" applyFont="1" applyProtection="1">
      <alignment horizontal="left"/>
    </xf>
    <xf numFmtId="49" fontId="18" fillId="0" borderId="2" xfId="63" applyNumberFormat="1" applyFont="1" applyProtection="1"/>
    <xf numFmtId="0" fontId="18" fillId="2" borderId="1" xfId="59" applyNumberFormat="1" applyFont="1" applyProtection="1"/>
    <xf numFmtId="0" fontId="25" fillId="0" borderId="1" xfId="1" applyNumberFormat="1" applyFont="1" applyProtection="1"/>
    <xf numFmtId="4" fontId="20" fillId="0" borderId="18" xfId="67" applyNumberFormat="1" applyFont="1" applyAlignment="1" applyProtection="1">
      <alignment horizontal="center" vertical="top"/>
    </xf>
    <xf numFmtId="4" fontId="20" fillId="0" borderId="16" xfId="42" applyNumberFormat="1" applyFont="1" applyAlignment="1" applyProtection="1">
      <alignment horizontal="center" vertical="top"/>
    </xf>
    <xf numFmtId="0" fontId="20" fillId="0" borderId="35" xfId="73" applyNumberFormat="1" applyFont="1" applyAlignment="1" applyProtection="1">
      <alignment horizontal="center" vertical="top"/>
    </xf>
    <xf numFmtId="4" fontId="20" fillId="0" borderId="21" xfId="77" applyNumberFormat="1" applyFont="1" applyAlignment="1" applyProtection="1">
      <alignment horizontal="center" vertical="top"/>
    </xf>
    <xf numFmtId="49" fontId="24" fillId="0" borderId="16" xfId="35" applyFont="1">
      <alignment horizontal="center" vertical="center" wrapText="1"/>
    </xf>
    <xf numFmtId="49" fontId="24" fillId="0" borderId="16" xfId="35" applyFont="1">
      <alignment horizontal="center" vertical="center" wrapText="1"/>
    </xf>
    <xf numFmtId="49" fontId="24" fillId="0" borderId="16" xfId="35" applyNumberFormat="1" applyFont="1" applyProtection="1">
      <alignment horizontal="center" vertical="center" wrapText="1"/>
    </xf>
    <xf numFmtId="49" fontId="17" fillId="0" borderId="16" xfId="35" applyNumberFormat="1" applyFont="1" applyProtection="1">
      <alignment horizontal="center" vertical="center" wrapText="1"/>
    </xf>
    <xf numFmtId="49" fontId="17" fillId="0" borderId="16" xfId="35" applyFont="1">
      <alignment horizontal="center" vertic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zoomScale="70" zoomScaleNormal="70" zoomScaleSheetLayoutView="70" zoomScalePageLayoutView="70" workbookViewId="0">
      <selection activeCell="B100" sqref="B100"/>
    </sheetView>
  </sheetViews>
  <sheetFormatPr defaultRowHeight="15" x14ac:dyDescent="0.25"/>
  <cols>
    <col min="1" max="1" width="63.5703125" style="11" customWidth="1"/>
    <col min="2" max="2" width="29.42578125" style="11" customWidth="1"/>
    <col min="3" max="3" width="18.5703125" style="11" customWidth="1"/>
    <col min="4" max="4" width="17.28515625" style="11" customWidth="1"/>
    <col min="5" max="5" width="18.7109375" style="11" customWidth="1"/>
    <col min="6" max="6" width="18.5703125" style="11" customWidth="1"/>
    <col min="7" max="16384" width="9.140625" style="11"/>
  </cols>
  <sheetData>
    <row r="1" spans="1:6" ht="24.75" customHeight="1" x14ac:dyDescent="0.25">
      <c r="A1" s="6" t="s">
        <v>0</v>
      </c>
      <c r="B1" s="7"/>
      <c r="C1" s="8"/>
      <c r="D1" s="8"/>
      <c r="E1" s="9"/>
      <c r="F1" s="10"/>
    </row>
    <row r="2" spans="1:6" ht="11.45" customHeight="1" x14ac:dyDescent="0.25">
      <c r="A2" s="12" t="s">
        <v>1</v>
      </c>
      <c r="B2" s="12" t="s">
        <v>2</v>
      </c>
      <c r="C2" s="13" t="s">
        <v>220</v>
      </c>
      <c r="D2" s="14"/>
      <c r="E2" s="14"/>
      <c r="F2" s="15"/>
    </row>
    <row r="3" spans="1:6" ht="42.75" customHeight="1" x14ac:dyDescent="0.25">
      <c r="A3" s="16"/>
      <c r="B3" s="16"/>
      <c r="C3" s="17" t="s">
        <v>217</v>
      </c>
      <c r="D3" s="17" t="s">
        <v>4</v>
      </c>
      <c r="E3" s="17" t="s">
        <v>218</v>
      </c>
      <c r="F3" s="17" t="s">
        <v>219</v>
      </c>
    </row>
    <row r="4" spans="1:6" ht="19.5" customHeight="1" x14ac:dyDescent="0.25">
      <c r="A4" s="18" t="s">
        <v>5</v>
      </c>
      <c r="B4" s="18" t="s">
        <v>6</v>
      </c>
      <c r="C4" s="19" t="s">
        <v>7</v>
      </c>
      <c r="D4" s="19" t="s">
        <v>8</v>
      </c>
      <c r="E4" s="19" t="s">
        <v>9</v>
      </c>
      <c r="F4" s="20">
        <v>6</v>
      </c>
    </row>
    <row r="5" spans="1:6" ht="21.75" customHeight="1" x14ac:dyDescent="0.25">
      <c r="A5" s="21" t="s">
        <v>14</v>
      </c>
      <c r="B5" s="22" t="s">
        <v>15</v>
      </c>
      <c r="C5" s="23">
        <f>C7+C71</f>
        <v>142976058.38999999</v>
      </c>
      <c r="D5" s="23">
        <v>112459355.83</v>
      </c>
      <c r="E5" s="24">
        <f>D5/C5*100</f>
        <v>78.656075077438018</v>
      </c>
      <c r="F5" s="25">
        <f>F7+F71</f>
        <v>143302800.04999998</v>
      </c>
    </row>
    <row r="6" spans="1:6" ht="15" customHeight="1" x14ac:dyDescent="0.25">
      <c r="A6" s="26" t="s">
        <v>17</v>
      </c>
      <c r="B6" s="27"/>
      <c r="C6" s="27"/>
      <c r="D6" s="27"/>
      <c r="E6" s="28"/>
      <c r="F6" s="25"/>
    </row>
    <row r="7" spans="1:6" ht="15.75" x14ac:dyDescent="0.25">
      <c r="A7" s="29" t="s">
        <v>18</v>
      </c>
      <c r="B7" s="30" t="s">
        <v>19</v>
      </c>
      <c r="C7" s="23">
        <f>C9+C14+C20+C32+C34+C40+C46+C48+C53+C69</f>
        <v>20595716.82</v>
      </c>
      <c r="D7" s="23">
        <v>16861133.41</v>
      </c>
      <c r="E7" s="24">
        <f t="shared" ref="E7:E51" si="0">D7/C7*100</f>
        <v>81.867184120664177</v>
      </c>
      <c r="F7" s="25">
        <f>F9+F14+F20+F32+F34+F40+F46+F48+F53+F69</f>
        <v>20832469.48</v>
      </c>
    </row>
    <row r="8" spans="1:6" ht="15.75" x14ac:dyDescent="0.25">
      <c r="A8" s="29" t="s">
        <v>20</v>
      </c>
      <c r="B8" s="30" t="s">
        <v>21</v>
      </c>
      <c r="C8" s="23">
        <v>11294729.300000001</v>
      </c>
      <c r="D8" s="23">
        <v>8603578.2899999991</v>
      </c>
      <c r="E8" s="24">
        <f t="shared" si="0"/>
        <v>76.173390804505587</v>
      </c>
      <c r="F8" s="25">
        <f>F9</f>
        <v>11294729.300000001</v>
      </c>
    </row>
    <row r="9" spans="1:6" ht="15.75" hidden="1" x14ac:dyDescent="0.25">
      <c r="A9" s="29" t="s">
        <v>22</v>
      </c>
      <c r="B9" s="30" t="s">
        <v>23</v>
      </c>
      <c r="C9" s="23">
        <f>C10+C11+C12+C13</f>
        <v>11294729.300000001</v>
      </c>
      <c r="D9" s="23">
        <v>8603578.2899999991</v>
      </c>
      <c r="E9" s="24">
        <f t="shared" si="0"/>
        <v>76.173390804505587</v>
      </c>
      <c r="F9" s="25">
        <f>F10+F11+F12+F13</f>
        <v>11294729.300000001</v>
      </c>
    </row>
    <row r="10" spans="1:6" ht="86.25" hidden="1" customHeight="1" x14ac:dyDescent="0.25">
      <c r="A10" s="29" t="s">
        <v>24</v>
      </c>
      <c r="B10" s="30" t="s">
        <v>25</v>
      </c>
      <c r="C10" s="23">
        <v>11189729.300000001</v>
      </c>
      <c r="D10" s="23">
        <v>8512255.9900000002</v>
      </c>
      <c r="E10" s="24">
        <f t="shared" si="0"/>
        <v>76.07204572857718</v>
      </c>
      <c r="F10" s="31">
        <v>11189729.300000001</v>
      </c>
    </row>
    <row r="11" spans="1:6" ht="120" hidden="1" customHeight="1" x14ac:dyDescent="0.25">
      <c r="A11" s="29" t="s">
        <v>26</v>
      </c>
      <c r="B11" s="30" t="s">
        <v>27</v>
      </c>
      <c r="C11" s="23">
        <v>15000</v>
      </c>
      <c r="D11" s="23">
        <v>14938.53</v>
      </c>
      <c r="E11" s="24">
        <f t="shared" si="0"/>
        <v>99.59020000000001</v>
      </c>
      <c r="F11" s="31">
        <v>15000</v>
      </c>
    </row>
    <row r="12" spans="1:6" ht="51" hidden="1" customHeight="1" x14ac:dyDescent="0.25">
      <c r="A12" s="29" t="s">
        <v>28</v>
      </c>
      <c r="B12" s="30" t="s">
        <v>29</v>
      </c>
      <c r="C12" s="23">
        <v>40000</v>
      </c>
      <c r="D12" s="23">
        <v>40683.769999999997</v>
      </c>
      <c r="E12" s="24">
        <f t="shared" si="0"/>
        <v>101.709425</v>
      </c>
      <c r="F12" s="31">
        <v>40000</v>
      </c>
    </row>
    <row r="13" spans="1:6" ht="103.5" hidden="1" customHeight="1" x14ac:dyDescent="0.25">
      <c r="A13" s="29" t="s">
        <v>30</v>
      </c>
      <c r="B13" s="30" t="s">
        <v>31</v>
      </c>
      <c r="C13" s="23">
        <v>50000</v>
      </c>
      <c r="D13" s="23">
        <v>35700</v>
      </c>
      <c r="E13" s="24">
        <f t="shared" si="0"/>
        <v>71.399999999999991</v>
      </c>
      <c r="F13" s="31">
        <v>50000</v>
      </c>
    </row>
    <row r="14" spans="1:6" ht="47.25" x14ac:dyDescent="0.25">
      <c r="A14" s="29" t="s">
        <v>32</v>
      </c>
      <c r="B14" s="30" t="s">
        <v>33</v>
      </c>
      <c r="C14" s="23">
        <f>C15</f>
        <v>4839290</v>
      </c>
      <c r="D14" s="23">
        <v>4664479.54</v>
      </c>
      <c r="E14" s="24">
        <f t="shared" si="0"/>
        <v>96.387683730464587</v>
      </c>
      <c r="F14" s="25">
        <f>F15</f>
        <v>5315000</v>
      </c>
    </row>
    <row r="15" spans="1:6" ht="31.5" hidden="1" x14ac:dyDescent="0.25">
      <c r="A15" s="29" t="s">
        <v>34</v>
      </c>
      <c r="B15" s="30" t="s">
        <v>35</v>
      </c>
      <c r="C15" s="23">
        <f>C16+C17+C18+C19</f>
        <v>4839290</v>
      </c>
      <c r="D15" s="23">
        <v>4664479.54</v>
      </c>
      <c r="E15" s="24">
        <f t="shared" si="0"/>
        <v>96.387683730464587</v>
      </c>
      <c r="F15" s="25">
        <f>F16+F17+F18+F19</f>
        <v>5315000</v>
      </c>
    </row>
    <row r="16" spans="1:6" ht="121.5" hidden="1" customHeight="1" x14ac:dyDescent="0.25">
      <c r="A16" s="29" t="s">
        <v>36</v>
      </c>
      <c r="B16" s="30" t="s">
        <v>37</v>
      </c>
      <c r="C16" s="23">
        <v>2187990</v>
      </c>
      <c r="D16" s="23">
        <v>2302163.9700000002</v>
      </c>
      <c r="E16" s="24">
        <f t="shared" si="0"/>
        <v>105.21821260609052</v>
      </c>
      <c r="F16" s="25">
        <v>2600000</v>
      </c>
    </row>
    <row r="17" spans="1:6" ht="150" hidden="1" customHeight="1" x14ac:dyDescent="0.25">
      <c r="A17" s="29" t="s">
        <v>38</v>
      </c>
      <c r="B17" s="30" t="s">
        <v>39</v>
      </c>
      <c r="C17" s="23">
        <v>12110</v>
      </c>
      <c r="D17" s="23">
        <v>12915.36</v>
      </c>
      <c r="E17" s="24">
        <f t="shared" si="0"/>
        <v>106.65037159372419</v>
      </c>
      <c r="F17" s="25">
        <v>15000</v>
      </c>
    </row>
    <row r="18" spans="1:6" ht="141.75" hidden="1" x14ac:dyDescent="0.25">
      <c r="A18" s="29" t="s">
        <v>40</v>
      </c>
      <c r="B18" s="30" t="s">
        <v>41</v>
      </c>
      <c r="C18" s="23">
        <v>2913550</v>
      </c>
      <c r="D18" s="23">
        <v>2615629.1800000002</v>
      </c>
      <c r="E18" s="24">
        <f t="shared" si="0"/>
        <v>89.774645363903147</v>
      </c>
      <c r="F18" s="25">
        <v>3000000</v>
      </c>
    </row>
    <row r="19" spans="1:6" ht="141.75" hidden="1" x14ac:dyDescent="0.25">
      <c r="A19" s="29" t="s">
        <v>42</v>
      </c>
      <c r="B19" s="30" t="s">
        <v>43</v>
      </c>
      <c r="C19" s="23">
        <v>-274360</v>
      </c>
      <c r="D19" s="23">
        <v>-266228.96999999997</v>
      </c>
      <c r="E19" s="24">
        <f t="shared" si="0"/>
        <v>97.036364630412592</v>
      </c>
      <c r="F19" s="25">
        <v>-300000</v>
      </c>
    </row>
    <row r="20" spans="1:6" ht="15.75" x14ac:dyDescent="0.25">
      <c r="A20" s="29" t="s">
        <v>44</v>
      </c>
      <c r="B20" s="30" t="s">
        <v>45</v>
      </c>
      <c r="C20" s="23">
        <f>C21+C25+C26+C27+C28+C29+C30+C31</f>
        <v>1063700</v>
      </c>
      <c r="D20" s="23">
        <f>D21+D25+D26+D27+D28+D29+D30+D31</f>
        <v>1085049.19</v>
      </c>
      <c r="E20" s="24">
        <f t="shared" si="0"/>
        <v>102.00706872238412</v>
      </c>
      <c r="F20" s="25">
        <f>F21+F25+F26+F27+F28+F29+F30+F31</f>
        <v>1179190.9100000001</v>
      </c>
    </row>
    <row r="21" spans="1:6" ht="31.5" hidden="1" x14ac:dyDescent="0.25">
      <c r="A21" s="29" t="s">
        <v>46</v>
      </c>
      <c r="B21" s="30" t="s">
        <v>47</v>
      </c>
      <c r="C21" s="23">
        <f>C22+C23+C24</f>
        <v>838000</v>
      </c>
      <c r="D21" s="23">
        <f>D22+D23+D24</f>
        <v>889099.76</v>
      </c>
      <c r="E21" s="24">
        <f t="shared" si="0"/>
        <v>106.09782338902147</v>
      </c>
      <c r="F21" s="25">
        <f>F22+F23+F24</f>
        <v>949943.89</v>
      </c>
    </row>
    <row r="22" spans="1:6" ht="31.5" hidden="1" x14ac:dyDescent="0.25">
      <c r="A22" s="29" t="s">
        <v>48</v>
      </c>
      <c r="B22" s="30" t="s">
        <v>49</v>
      </c>
      <c r="C22" s="23">
        <v>452400</v>
      </c>
      <c r="D22" s="23">
        <v>467514.53</v>
      </c>
      <c r="E22" s="24">
        <f t="shared" si="0"/>
        <v>103.34096595932803</v>
      </c>
      <c r="F22" s="25">
        <v>500000</v>
      </c>
    </row>
    <row r="23" spans="1:6" ht="47.25" hidden="1" x14ac:dyDescent="0.25">
      <c r="A23" s="29" t="s">
        <v>50</v>
      </c>
      <c r="B23" s="30" t="s">
        <v>51</v>
      </c>
      <c r="C23" s="23">
        <v>0</v>
      </c>
      <c r="D23" s="23">
        <v>-56.11</v>
      </c>
      <c r="E23" s="24"/>
      <c r="F23" s="25">
        <v>-56.11</v>
      </c>
    </row>
    <row r="24" spans="1:6" ht="70.5" hidden="1" customHeight="1" x14ac:dyDescent="0.25">
      <c r="A24" s="29" t="s">
        <v>52</v>
      </c>
      <c r="B24" s="30" t="s">
        <v>53</v>
      </c>
      <c r="C24" s="23">
        <v>385600</v>
      </c>
      <c r="D24" s="23">
        <v>421641.34</v>
      </c>
      <c r="E24" s="24">
        <f t="shared" si="0"/>
        <v>109.34682053941908</v>
      </c>
      <c r="F24" s="25">
        <v>450000</v>
      </c>
    </row>
    <row r="25" spans="1:6" ht="63" hidden="1" x14ac:dyDescent="0.25">
      <c r="A25" s="29" t="s">
        <v>54</v>
      </c>
      <c r="B25" s="30" t="s">
        <v>55</v>
      </c>
      <c r="C25" s="23">
        <v>0</v>
      </c>
      <c r="D25" s="23">
        <v>-13.04</v>
      </c>
      <c r="E25" s="24"/>
      <c r="F25" s="25">
        <v>-13.04</v>
      </c>
    </row>
    <row r="26" spans="1:6" ht="47.25" hidden="1" x14ac:dyDescent="0.25">
      <c r="A26" s="29" t="s">
        <v>56</v>
      </c>
      <c r="B26" s="30" t="s">
        <v>57</v>
      </c>
      <c r="C26" s="23">
        <v>0</v>
      </c>
      <c r="D26" s="23">
        <v>-18.440000000000001</v>
      </c>
      <c r="E26" s="24"/>
      <c r="F26" s="25">
        <v>-18.440000000000001</v>
      </c>
    </row>
    <row r="27" spans="1:6" ht="31.5" hidden="1" x14ac:dyDescent="0.25">
      <c r="A27" s="29" t="s">
        <v>58</v>
      </c>
      <c r="B27" s="30" t="s">
        <v>59</v>
      </c>
      <c r="C27" s="23">
        <v>0</v>
      </c>
      <c r="D27" s="23">
        <v>1789.25</v>
      </c>
      <c r="E27" s="24"/>
      <c r="F27" s="25">
        <v>1789.25</v>
      </c>
    </row>
    <row r="28" spans="1:6" ht="31.5" hidden="1" x14ac:dyDescent="0.25">
      <c r="A28" s="29" t="s">
        <v>58</v>
      </c>
      <c r="B28" s="30" t="s">
        <v>60</v>
      </c>
      <c r="C28" s="23">
        <v>0</v>
      </c>
      <c r="D28" s="23">
        <v>2006.6</v>
      </c>
      <c r="E28" s="24"/>
      <c r="F28" s="25">
        <v>2006.6</v>
      </c>
    </row>
    <row r="29" spans="1:6" ht="47.25" hidden="1" x14ac:dyDescent="0.25">
      <c r="A29" s="29" t="s">
        <v>61</v>
      </c>
      <c r="B29" s="30" t="s">
        <v>62</v>
      </c>
      <c r="C29" s="23">
        <v>0</v>
      </c>
      <c r="D29" s="23">
        <v>-217.35</v>
      </c>
      <c r="E29" s="24"/>
      <c r="F29" s="25">
        <v>-217.35</v>
      </c>
    </row>
    <row r="30" spans="1:6" ht="15.75" hidden="1" x14ac:dyDescent="0.25">
      <c r="A30" s="29" t="s">
        <v>63</v>
      </c>
      <c r="B30" s="30" t="s">
        <v>64</v>
      </c>
      <c r="C30" s="23">
        <v>5700</v>
      </c>
      <c r="D30" s="23">
        <v>5669.23</v>
      </c>
      <c r="E30" s="24">
        <f t="shared" si="0"/>
        <v>99.460175438596494</v>
      </c>
      <c r="F30" s="25">
        <v>5700</v>
      </c>
    </row>
    <row r="31" spans="1:6" ht="47.25" hidden="1" x14ac:dyDescent="0.25">
      <c r="A31" s="29" t="s">
        <v>65</v>
      </c>
      <c r="B31" s="30" t="s">
        <v>66</v>
      </c>
      <c r="C31" s="23">
        <v>220000</v>
      </c>
      <c r="D31" s="23">
        <v>186733.18</v>
      </c>
      <c r="E31" s="24">
        <f t="shared" si="0"/>
        <v>84.878718181818186</v>
      </c>
      <c r="F31" s="25">
        <v>220000</v>
      </c>
    </row>
    <row r="32" spans="1:6" ht="15.75" x14ac:dyDescent="0.25">
      <c r="A32" s="29" t="s">
        <v>67</v>
      </c>
      <c r="B32" s="30" t="s">
        <v>68</v>
      </c>
      <c r="C32" s="23">
        <v>500000</v>
      </c>
      <c r="D32" s="23">
        <v>417652.28</v>
      </c>
      <c r="E32" s="24">
        <f t="shared" si="0"/>
        <v>83.530456000000015</v>
      </c>
      <c r="F32" s="25">
        <f>F33</f>
        <v>500000</v>
      </c>
    </row>
    <row r="33" spans="1:6" ht="63" hidden="1" x14ac:dyDescent="0.25">
      <c r="A33" s="29" t="s">
        <v>69</v>
      </c>
      <c r="B33" s="30" t="s">
        <v>70</v>
      </c>
      <c r="C33" s="23">
        <v>500000</v>
      </c>
      <c r="D33" s="23">
        <v>417652.28</v>
      </c>
      <c r="E33" s="24">
        <f t="shared" si="0"/>
        <v>83.530456000000015</v>
      </c>
      <c r="F33" s="25">
        <v>500000</v>
      </c>
    </row>
    <row r="34" spans="1:6" ht="47.25" x14ac:dyDescent="0.25">
      <c r="A34" s="29" t="s">
        <v>71</v>
      </c>
      <c r="B34" s="30" t="s">
        <v>72</v>
      </c>
      <c r="C34" s="23">
        <f>SUM(C35:C39)</f>
        <v>395825</v>
      </c>
      <c r="D34" s="23">
        <v>318641.77</v>
      </c>
      <c r="E34" s="24">
        <f t="shared" si="0"/>
        <v>80.500668224594207</v>
      </c>
      <c r="F34" s="32">
        <f>SUM(F35:F39)</f>
        <v>318875</v>
      </c>
    </row>
    <row r="35" spans="1:6" ht="101.25" hidden="1" customHeight="1" x14ac:dyDescent="0.25">
      <c r="A35" s="29" t="s">
        <v>73</v>
      </c>
      <c r="B35" s="30" t="s">
        <v>74</v>
      </c>
      <c r="C35" s="23">
        <v>100000</v>
      </c>
      <c r="D35" s="23">
        <v>110993.72</v>
      </c>
      <c r="E35" s="24">
        <f t="shared" si="0"/>
        <v>110.99372000000001</v>
      </c>
      <c r="F35" s="25">
        <v>111000</v>
      </c>
    </row>
    <row r="36" spans="1:6" ht="81" hidden="1" customHeight="1" x14ac:dyDescent="0.25">
      <c r="A36" s="29" t="s">
        <v>75</v>
      </c>
      <c r="B36" s="30" t="s">
        <v>76</v>
      </c>
      <c r="C36" s="23">
        <v>50000</v>
      </c>
      <c r="D36" s="23">
        <v>77792.87</v>
      </c>
      <c r="E36" s="24">
        <f t="shared" si="0"/>
        <v>155.58573999999999</v>
      </c>
      <c r="F36" s="25">
        <v>78000</v>
      </c>
    </row>
    <row r="37" spans="1:6" ht="82.5" hidden="1" customHeight="1" x14ac:dyDescent="0.25">
      <c r="A37" s="29" t="s">
        <v>77</v>
      </c>
      <c r="B37" s="30" t="s">
        <v>78</v>
      </c>
      <c r="C37" s="23">
        <v>130000</v>
      </c>
      <c r="D37" s="23">
        <v>10063.08</v>
      </c>
      <c r="E37" s="24">
        <f t="shared" si="0"/>
        <v>7.7408307692307696</v>
      </c>
      <c r="F37" s="25">
        <v>10050</v>
      </c>
    </row>
    <row r="38" spans="1:6" ht="84.75" hidden="1" customHeight="1" x14ac:dyDescent="0.25">
      <c r="A38" s="29" t="s">
        <v>79</v>
      </c>
      <c r="B38" s="30" t="s">
        <v>80</v>
      </c>
      <c r="C38" s="23">
        <v>100000</v>
      </c>
      <c r="D38" s="23">
        <v>103967.1</v>
      </c>
      <c r="E38" s="24">
        <f t="shared" si="0"/>
        <v>103.9671</v>
      </c>
      <c r="F38" s="25">
        <v>104000</v>
      </c>
    </row>
    <row r="39" spans="1:6" ht="63" hidden="1" x14ac:dyDescent="0.25">
      <c r="A39" s="29" t="s">
        <v>81</v>
      </c>
      <c r="B39" s="30" t="s">
        <v>82</v>
      </c>
      <c r="C39" s="23">
        <v>15825</v>
      </c>
      <c r="D39" s="23">
        <v>15825</v>
      </c>
      <c r="E39" s="24">
        <f t="shared" si="0"/>
        <v>100</v>
      </c>
      <c r="F39" s="25">
        <v>15825</v>
      </c>
    </row>
    <row r="40" spans="1:6" ht="31.5" x14ac:dyDescent="0.25">
      <c r="A40" s="29" t="s">
        <v>83</v>
      </c>
      <c r="B40" s="30" t="s">
        <v>84</v>
      </c>
      <c r="C40" s="23">
        <f>C41</f>
        <v>45300</v>
      </c>
      <c r="D40" s="23">
        <v>36231.18</v>
      </c>
      <c r="E40" s="24">
        <f t="shared" si="0"/>
        <v>79.980529801324508</v>
      </c>
      <c r="F40" s="25">
        <f>F41</f>
        <v>43164.14</v>
      </c>
    </row>
    <row r="41" spans="1:6" ht="21.75" hidden="1" customHeight="1" x14ac:dyDescent="0.25">
      <c r="A41" s="29" t="s">
        <v>85</v>
      </c>
      <c r="B41" s="30" t="s">
        <v>86</v>
      </c>
      <c r="C41" s="23">
        <f>C42+C43+C44+C45</f>
        <v>45300</v>
      </c>
      <c r="D41" s="23">
        <v>36231.18</v>
      </c>
      <c r="E41" s="24">
        <f t="shared" si="0"/>
        <v>79.980529801324508</v>
      </c>
      <c r="F41" s="25">
        <f>F42+F43+F44+F45</f>
        <v>43164.14</v>
      </c>
    </row>
    <row r="42" spans="1:6" ht="31.5" hidden="1" x14ac:dyDescent="0.25">
      <c r="A42" s="29" t="s">
        <v>87</v>
      </c>
      <c r="B42" s="30" t="s">
        <v>88</v>
      </c>
      <c r="C42" s="23">
        <v>15000</v>
      </c>
      <c r="D42" s="23">
        <v>12171.34</v>
      </c>
      <c r="E42" s="24">
        <f t="shared" si="0"/>
        <v>81.142266666666657</v>
      </c>
      <c r="F42" s="25">
        <v>15000</v>
      </c>
    </row>
    <row r="43" spans="1:6" ht="21" hidden="1" customHeight="1" x14ac:dyDescent="0.25">
      <c r="A43" s="29" t="s">
        <v>89</v>
      </c>
      <c r="B43" s="30" t="s">
        <v>90</v>
      </c>
      <c r="C43" s="23">
        <v>10300</v>
      </c>
      <c r="D43" s="23">
        <v>12074.27</v>
      </c>
      <c r="E43" s="24">
        <f t="shared" si="0"/>
        <v>117.22592233009709</v>
      </c>
      <c r="F43" s="25">
        <v>15000</v>
      </c>
    </row>
    <row r="44" spans="1:6" ht="15.75" hidden="1" x14ac:dyDescent="0.25">
      <c r="A44" s="29" t="s">
        <v>91</v>
      </c>
      <c r="B44" s="30" t="s">
        <v>92</v>
      </c>
      <c r="C44" s="23">
        <v>20000</v>
      </c>
      <c r="D44" s="23">
        <v>11821.43</v>
      </c>
      <c r="E44" s="24">
        <f t="shared" si="0"/>
        <v>59.107149999999997</v>
      </c>
      <c r="F44" s="25">
        <v>13000</v>
      </c>
    </row>
    <row r="45" spans="1:6" ht="15.75" hidden="1" x14ac:dyDescent="0.25">
      <c r="A45" s="29" t="s">
        <v>93</v>
      </c>
      <c r="B45" s="30" t="s">
        <v>94</v>
      </c>
      <c r="C45" s="23">
        <v>0</v>
      </c>
      <c r="D45" s="23">
        <v>164.14</v>
      </c>
      <c r="E45" s="24"/>
      <c r="F45" s="25">
        <v>164.14</v>
      </c>
    </row>
    <row r="46" spans="1:6" ht="31.5" x14ac:dyDescent="0.25">
      <c r="A46" s="29" t="s">
        <v>95</v>
      </c>
      <c r="B46" s="30" t="s">
        <v>96</v>
      </c>
      <c r="C46" s="23">
        <v>1301323.3400000001</v>
      </c>
      <c r="D46" s="23">
        <v>1010315.07</v>
      </c>
      <c r="E46" s="24">
        <f t="shared" si="0"/>
        <v>77.637512441757934</v>
      </c>
      <c r="F46" s="25">
        <f>F47</f>
        <v>1301323.3400000001</v>
      </c>
    </row>
    <row r="47" spans="1:6" ht="40.5" hidden="1" customHeight="1" x14ac:dyDescent="0.25">
      <c r="A47" s="29" t="s">
        <v>97</v>
      </c>
      <c r="B47" s="30" t="s">
        <v>98</v>
      </c>
      <c r="C47" s="23">
        <v>1301323.3400000001</v>
      </c>
      <c r="D47" s="23">
        <v>1010315.07</v>
      </c>
      <c r="E47" s="24">
        <f t="shared" si="0"/>
        <v>77.637512441757934</v>
      </c>
      <c r="F47" s="25">
        <v>1301323.3400000001</v>
      </c>
    </row>
    <row r="48" spans="1:6" ht="31.5" x14ac:dyDescent="0.25">
      <c r="A48" s="29" t="s">
        <v>99</v>
      </c>
      <c r="B48" s="30" t="s">
        <v>100</v>
      </c>
      <c r="C48" s="23">
        <f>C49</f>
        <v>151500</v>
      </c>
      <c r="D48" s="23">
        <v>135825.76999999999</v>
      </c>
      <c r="E48" s="24">
        <f t="shared" si="0"/>
        <v>89.653973597359723</v>
      </c>
      <c r="F48" s="25">
        <f>F49</f>
        <v>151500</v>
      </c>
    </row>
    <row r="49" spans="1:6" ht="37.5" hidden="1" customHeight="1" x14ac:dyDescent="0.25">
      <c r="A49" s="29" t="s">
        <v>101</v>
      </c>
      <c r="B49" s="30" t="s">
        <v>102</v>
      </c>
      <c r="C49" s="23">
        <f>C50+C51+C52</f>
        <v>151500</v>
      </c>
      <c r="D49" s="23">
        <v>135825.76999999999</v>
      </c>
      <c r="E49" s="24">
        <f t="shared" si="0"/>
        <v>89.653973597359723</v>
      </c>
      <c r="F49" s="25">
        <f>F50+F51+F52</f>
        <v>151500</v>
      </c>
    </row>
    <row r="50" spans="1:6" ht="66" hidden="1" customHeight="1" x14ac:dyDescent="0.25">
      <c r="A50" s="29" t="s">
        <v>103</v>
      </c>
      <c r="B50" s="30" t="s">
        <v>104</v>
      </c>
      <c r="C50" s="23">
        <v>58000</v>
      </c>
      <c r="D50" s="23">
        <v>62508.28</v>
      </c>
      <c r="E50" s="24">
        <f t="shared" si="0"/>
        <v>107.77289655172413</v>
      </c>
      <c r="F50" s="25">
        <v>63000</v>
      </c>
    </row>
    <row r="51" spans="1:6" ht="56.25" hidden="1" customHeight="1" x14ac:dyDescent="0.25">
      <c r="A51" s="29" t="s">
        <v>105</v>
      </c>
      <c r="B51" s="30" t="s">
        <v>106</v>
      </c>
      <c r="C51" s="23">
        <v>50000</v>
      </c>
      <c r="D51" s="23">
        <v>29982.25</v>
      </c>
      <c r="E51" s="24">
        <f t="shared" si="0"/>
        <v>59.964500000000001</v>
      </c>
      <c r="F51" s="25">
        <v>45000</v>
      </c>
    </row>
    <row r="52" spans="1:6" ht="68.25" hidden="1" customHeight="1" x14ac:dyDescent="0.25">
      <c r="A52" s="29" t="s">
        <v>107</v>
      </c>
      <c r="B52" s="30" t="s">
        <v>108</v>
      </c>
      <c r="C52" s="23">
        <v>43500</v>
      </c>
      <c r="D52" s="23">
        <v>43335.24</v>
      </c>
      <c r="E52" s="24">
        <f t="shared" ref="E52:E84" si="1">D52/C52*100</f>
        <v>99.621241379310348</v>
      </c>
      <c r="F52" s="25">
        <v>43500</v>
      </c>
    </row>
    <row r="53" spans="1:6" ht="15.75" x14ac:dyDescent="0.25">
      <c r="A53" s="29" t="s">
        <v>109</v>
      </c>
      <c r="B53" s="30" t="s">
        <v>110</v>
      </c>
      <c r="C53" s="23">
        <f>SUM(C54:C68)</f>
        <v>184049.18000000002</v>
      </c>
      <c r="D53" s="23">
        <f>SUM(D54:D68)</f>
        <v>155961.4</v>
      </c>
      <c r="E53" s="24">
        <f t="shared" si="1"/>
        <v>84.738981178834905</v>
      </c>
      <c r="F53" s="33">
        <f>SUM(F54:F68)</f>
        <v>178686.79</v>
      </c>
    </row>
    <row r="54" spans="1:6" ht="84" hidden="1" customHeight="1" x14ac:dyDescent="0.25">
      <c r="A54" s="29" t="s">
        <v>111</v>
      </c>
      <c r="B54" s="30" t="s">
        <v>112</v>
      </c>
      <c r="C54" s="23">
        <v>5000</v>
      </c>
      <c r="D54" s="23">
        <v>6025</v>
      </c>
      <c r="E54" s="24">
        <f t="shared" si="1"/>
        <v>120.5</v>
      </c>
      <c r="F54" s="25">
        <v>7000</v>
      </c>
    </row>
    <row r="55" spans="1:6" ht="119.25" hidden="1" customHeight="1" x14ac:dyDescent="0.25">
      <c r="A55" s="29" t="s">
        <v>113</v>
      </c>
      <c r="B55" s="30" t="s">
        <v>114</v>
      </c>
      <c r="C55" s="23">
        <v>15000</v>
      </c>
      <c r="D55" s="23">
        <v>7490.1</v>
      </c>
      <c r="E55" s="24">
        <f t="shared" si="1"/>
        <v>49.933999999999997</v>
      </c>
      <c r="F55" s="25">
        <v>9000</v>
      </c>
    </row>
    <row r="56" spans="1:6" ht="94.5" hidden="1" x14ac:dyDescent="0.25">
      <c r="A56" s="29" t="s">
        <v>115</v>
      </c>
      <c r="B56" s="30" t="s">
        <v>116</v>
      </c>
      <c r="C56" s="23">
        <v>12012.39</v>
      </c>
      <c r="D56" s="23">
        <v>12593.14</v>
      </c>
      <c r="E56" s="24">
        <f t="shared" si="1"/>
        <v>104.83459161748827</v>
      </c>
      <c r="F56" s="25">
        <v>14000</v>
      </c>
    </row>
    <row r="57" spans="1:6" ht="110.25" hidden="1" x14ac:dyDescent="0.25">
      <c r="A57" s="29" t="s">
        <v>117</v>
      </c>
      <c r="B57" s="30" t="s">
        <v>118</v>
      </c>
      <c r="C57" s="23">
        <v>5000</v>
      </c>
      <c r="D57" s="23">
        <v>3000</v>
      </c>
      <c r="E57" s="24">
        <f t="shared" si="1"/>
        <v>60</v>
      </c>
      <c r="F57" s="25">
        <v>5000</v>
      </c>
    </row>
    <row r="58" spans="1:6" ht="110.25" hidden="1" x14ac:dyDescent="0.25">
      <c r="A58" s="29" t="s">
        <v>119</v>
      </c>
      <c r="B58" s="30" t="s">
        <v>120</v>
      </c>
      <c r="C58" s="23">
        <v>1500</v>
      </c>
      <c r="D58" s="23">
        <v>1000</v>
      </c>
      <c r="E58" s="24">
        <f t="shared" si="1"/>
        <v>66.666666666666657</v>
      </c>
      <c r="F58" s="25">
        <v>1500</v>
      </c>
    </row>
    <row r="59" spans="1:6" ht="87" hidden="1" customHeight="1" x14ac:dyDescent="0.25">
      <c r="A59" s="29" t="s">
        <v>121</v>
      </c>
      <c r="B59" s="30" t="s">
        <v>122</v>
      </c>
      <c r="C59" s="23">
        <v>4500</v>
      </c>
      <c r="D59" s="23">
        <v>7500</v>
      </c>
      <c r="E59" s="24">
        <f t="shared" si="1"/>
        <v>166.66666666666669</v>
      </c>
      <c r="F59" s="25">
        <v>10000</v>
      </c>
    </row>
    <row r="60" spans="1:6" ht="118.5" hidden="1" customHeight="1" x14ac:dyDescent="0.25">
      <c r="A60" s="29" t="s">
        <v>123</v>
      </c>
      <c r="B60" s="30" t="s">
        <v>124</v>
      </c>
      <c r="C60" s="23">
        <v>5000</v>
      </c>
      <c r="D60" s="23">
        <v>750</v>
      </c>
      <c r="E60" s="24">
        <f t="shared" si="1"/>
        <v>15</v>
      </c>
      <c r="F60" s="25">
        <v>2000</v>
      </c>
    </row>
    <row r="61" spans="1:6" ht="132.75" hidden="1" customHeight="1" x14ac:dyDescent="0.25">
      <c r="A61" s="29" t="s">
        <v>125</v>
      </c>
      <c r="B61" s="30" t="s">
        <v>126</v>
      </c>
      <c r="C61" s="23">
        <v>150</v>
      </c>
      <c r="D61" s="23" t="s">
        <v>16</v>
      </c>
      <c r="E61" s="24"/>
      <c r="F61" s="25">
        <v>0</v>
      </c>
    </row>
    <row r="62" spans="1:6" ht="102.75" hidden="1" customHeight="1" x14ac:dyDescent="0.25">
      <c r="A62" s="29" t="s">
        <v>127</v>
      </c>
      <c r="B62" s="30" t="s">
        <v>128</v>
      </c>
      <c r="C62" s="23">
        <v>1050</v>
      </c>
      <c r="D62" s="23">
        <v>1050</v>
      </c>
      <c r="E62" s="24">
        <f t="shared" si="1"/>
        <v>100</v>
      </c>
      <c r="F62" s="25">
        <v>1050</v>
      </c>
    </row>
    <row r="63" spans="1:6" ht="90" hidden="1" customHeight="1" x14ac:dyDescent="0.25">
      <c r="A63" s="29" t="s">
        <v>129</v>
      </c>
      <c r="B63" s="30" t="s">
        <v>130</v>
      </c>
      <c r="C63" s="23">
        <v>11700</v>
      </c>
      <c r="D63" s="23">
        <v>11939.05</v>
      </c>
      <c r="E63" s="24">
        <f t="shared" si="1"/>
        <v>102.04316239316238</v>
      </c>
      <c r="F63" s="25">
        <v>13000</v>
      </c>
    </row>
    <row r="64" spans="1:6" ht="103.5" hidden="1" customHeight="1" x14ac:dyDescent="0.25">
      <c r="A64" s="29" t="s">
        <v>131</v>
      </c>
      <c r="B64" s="30" t="s">
        <v>132</v>
      </c>
      <c r="C64" s="23">
        <v>20000</v>
      </c>
      <c r="D64" s="23">
        <v>18001.63</v>
      </c>
      <c r="E64" s="24">
        <f t="shared" si="1"/>
        <v>90.008150000000015</v>
      </c>
      <c r="F64" s="25">
        <v>20000</v>
      </c>
    </row>
    <row r="65" spans="1:6" ht="63" hidden="1" x14ac:dyDescent="0.25">
      <c r="A65" s="29" t="s">
        <v>133</v>
      </c>
      <c r="B65" s="30" t="s">
        <v>134</v>
      </c>
      <c r="C65" s="23">
        <v>52000</v>
      </c>
      <c r="D65" s="23">
        <v>54128.76</v>
      </c>
      <c r="E65" s="24">
        <f t="shared" si="1"/>
        <v>104.09376923076923</v>
      </c>
      <c r="F65" s="25">
        <v>56000</v>
      </c>
    </row>
    <row r="66" spans="1:6" ht="86.25" hidden="1" customHeight="1" x14ac:dyDescent="0.25">
      <c r="A66" s="29" t="s">
        <v>135</v>
      </c>
      <c r="B66" s="30" t="s">
        <v>136</v>
      </c>
      <c r="C66" s="23">
        <v>136.79</v>
      </c>
      <c r="D66" s="23">
        <v>136.79</v>
      </c>
      <c r="E66" s="24">
        <f t="shared" si="1"/>
        <v>100</v>
      </c>
      <c r="F66" s="25">
        <v>136.79</v>
      </c>
    </row>
    <row r="67" spans="1:6" ht="78.75" hidden="1" x14ac:dyDescent="0.25">
      <c r="A67" s="29" t="s">
        <v>137</v>
      </c>
      <c r="B67" s="30" t="s">
        <v>138</v>
      </c>
      <c r="C67" s="23">
        <v>45000</v>
      </c>
      <c r="D67" s="23">
        <v>30086.93</v>
      </c>
      <c r="E67" s="24">
        <f t="shared" si="1"/>
        <v>66.859844444444448</v>
      </c>
      <c r="F67" s="25">
        <v>35000</v>
      </c>
    </row>
    <row r="68" spans="1:6" ht="126" hidden="1" x14ac:dyDescent="0.25">
      <c r="A68" s="29" t="s">
        <v>139</v>
      </c>
      <c r="B68" s="30" t="s">
        <v>140</v>
      </c>
      <c r="C68" s="23">
        <v>6000</v>
      </c>
      <c r="D68" s="23">
        <v>2260</v>
      </c>
      <c r="E68" s="24">
        <f t="shared" si="1"/>
        <v>37.666666666666664</v>
      </c>
      <c r="F68" s="25">
        <v>5000</v>
      </c>
    </row>
    <row r="69" spans="1:6" ht="15.75" x14ac:dyDescent="0.25">
      <c r="A69" s="29" t="s">
        <v>141</v>
      </c>
      <c r="B69" s="30" t="s">
        <v>142</v>
      </c>
      <c r="C69" s="23">
        <v>820000</v>
      </c>
      <c r="D69" s="23">
        <v>435188.17</v>
      </c>
      <c r="E69" s="24">
        <f t="shared" si="1"/>
        <v>53.071728048780486</v>
      </c>
      <c r="F69" s="25">
        <f>F70</f>
        <v>550000</v>
      </c>
    </row>
    <row r="70" spans="1:6" ht="31.5" hidden="1" x14ac:dyDescent="0.25">
      <c r="A70" s="29" t="s">
        <v>143</v>
      </c>
      <c r="B70" s="30" t="s">
        <v>144</v>
      </c>
      <c r="C70" s="23">
        <v>820000</v>
      </c>
      <c r="D70" s="23">
        <v>435188.17</v>
      </c>
      <c r="E70" s="24">
        <f t="shared" si="1"/>
        <v>53.071728048780486</v>
      </c>
      <c r="F70" s="25">
        <v>550000</v>
      </c>
    </row>
    <row r="71" spans="1:6" ht="15.75" x14ac:dyDescent="0.25">
      <c r="A71" s="29" t="s">
        <v>145</v>
      </c>
      <c r="B71" s="30" t="s">
        <v>146</v>
      </c>
      <c r="C71" s="23">
        <f>C72+C92</f>
        <v>122380341.56999999</v>
      </c>
      <c r="D71" s="23">
        <v>95598222.420000002</v>
      </c>
      <c r="E71" s="24">
        <f t="shared" si="1"/>
        <v>78.115668900400181</v>
      </c>
      <c r="F71" s="31">
        <f>F72+F92</f>
        <v>122470330.56999999</v>
      </c>
    </row>
    <row r="72" spans="1:6" ht="47.25" x14ac:dyDescent="0.25">
      <c r="A72" s="29" t="s">
        <v>147</v>
      </c>
      <c r="B72" s="30" t="s">
        <v>148</v>
      </c>
      <c r="C72" s="23">
        <f>C73+C76+C83+C88</f>
        <v>122457503.72999999</v>
      </c>
      <c r="D72" s="23">
        <v>95675384.579999998</v>
      </c>
      <c r="E72" s="24">
        <f t="shared" si="1"/>
        <v>78.129458518891212</v>
      </c>
      <c r="F72" s="31">
        <f>F73+F76+F83+F88</f>
        <v>122547492.72999999</v>
      </c>
    </row>
    <row r="73" spans="1:6" ht="31.5" x14ac:dyDescent="0.25">
      <c r="A73" s="29" t="s">
        <v>149</v>
      </c>
      <c r="B73" s="30" t="s">
        <v>150</v>
      </c>
      <c r="C73" s="23">
        <v>69704722.909999996</v>
      </c>
      <c r="D73" s="23">
        <v>58457368.909999996</v>
      </c>
      <c r="E73" s="24">
        <f t="shared" si="1"/>
        <v>83.864287051937438</v>
      </c>
      <c r="F73" s="31">
        <v>69704722.909999996</v>
      </c>
    </row>
    <row r="74" spans="1:6" ht="47.25" hidden="1" x14ac:dyDescent="0.25">
      <c r="A74" s="29" t="s">
        <v>151</v>
      </c>
      <c r="B74" s="30" t="s">
        <v>152</v>
      </c>
      <c r="C74" s="23">
        <v>56120000</v>
      </c>
      <c r="D74" s="23">
        <v>46766668</v>
      </c>
      <c r="E74" s="24">
        <f t="shared" si="1"/>
        <v>83.333335709194571</v>
      </c>
      <c r="F74" s="31">
        <v>56120000</v>
      </c>
    </row>
    <row r="75" spans="1:6" ht="34.5" hidden="1" customHeight="1" x14ac:dyDescent="0.25">
      <c r="A75" s="29" t="s">
        <v>153</v>
      </c>
      <c r="B75" s="30" t="s">
        <v>154</v>
      </c>
      <c r="C75" s="23">
        <v>13584722.91</v>
      </c>
      <c r="D75" s="23">
        <v>11690700.91</v>
      </c>
      <c r="E75" s="24">
        <f t="shared" si="1"/>
        <v>86.057706052982724</v>
      </c>
      <c r="F75" s="31">
        <v>13584722.91</v>
      </c>
    </row>
    <row r="76" spans="1:6" ht="31.5" x14ac:dyDescent="0.25">
      <c r="A76" s="29" t="s">
        <v>155</v>
      </c>
      <c r="B76" s="30" t="s">
        <v>156</v>
      </c>
      <c r="C76" s="23">
        <v>16093451.58</v>
      </c>
      <c r="D76" s="23">
        <v>6723887.8399999999</v>
      </c>
      <c r="E76" s="24">
        <f t="shared" si="1"/>
        <v>41.780271973204641</v>
      </c>
      <c r="F76" s="31">
        <v>16093451.58</v>
      </c>
    </row>
    <row r="77" spans="1:6" ht="105" hidden="1" customHeight="1" x14ac:dyDescent="0.25">
      <c r="A77" s="29" t="s">
        <v>157</v>
      </c>
      <c r="B77" s="30" t="s">
        <v>158</v>
      </c>
      <c r="C77" s="23">
        <v>3191737.08</v>
      </c>
      <c r="D77" s="23" t="s">
        <v>16</v>
      </c>
      <c r="E77" s="24"/>
      <c r="F77" s="31">
        <v>3191737.08</v>
      </c>
    </row>
    <row r="78" spans="1:6" ht="66.75" hidden="1" customHeight="1" x14ac:dyDescent="0.25">
      <c r="A78" s="29" t="s">
        <v>159</v>
      </c>
      <c r="B78" s="30" t="s">
        <v>160</v>
      </c>
      <c r="C78" s="23">
        <v>1611284.2</v>
      </c>
      <c r="D78" s="23">
        <v>949361.76</v>
      </c>
      <c r="E78" s="24">
        <f t="shared" si="1"/>
        <v>58.919572351047698</v>
      </c>
      <c r="F78" s="31">
        <v>1611284.2</v>
      </c>
    </row>
    <row r="79" spans="1:6" ht="63" hidden="1" x14ac:dyDescent="0.25">
      <c r="A79" s="29" t="s">
        <v>161</v>
      </c>
      <c r="B79" s="30" t="s">
        <v>162</v>
      </c>
      <c r="C79" s="23">
        <v>369361.8</v>
      </c>
      <c r="D79" s="23">
        <v>369361.8</v>
      </c>
      <c r="E79" s="24">
        <f t="shared" si="1"/>
        <v>100</v>
      </c>
      <c r="F79" s="31">
        <v>369361.8</v>
      </c>
    </row>
    <row r="80" spans="1:6" ht="39" hidden="1" customHeight="1" x14ac:dyDescent="0.25">
      <c r="A80" s="29" t="s">
        <v>163</v>
      </c>
      <c r="B80" s="30" t="s">
        <v>164</v>
      </c>
      <c r="C80" s="23">
        <v>395547.78</v>
      </c>
      <c r="D80" s="23">
        <v>395547.78</v>
      </c>
      <c r="E80" s="24">
        <f t="shared" si="1"/>
        <v>100</v>
      </c>
      <c r="F80" s="31">
        <v>395547.78</v>
      </c>
    </row>
    <row r="81" spans="1:6" ht="31.5" hidden="1" x14ac:dyDescent="0.25">
      <c r="A81" s="29" t="s">
        <v>165</v>
      </c>
      <c r="B81" s="30" t="s">
        <v>166</v>
      </c>
      <c r="C81" s="23">
        <v>10528</v>
      </c>
      <c r="D81" s="23">
        <v>10528</v>
      </c>
      <c r="E81" s="24">
        <f t="shared" si="1"/>
        <v>100</v>
      </c>
      <c r="F81" s="31">
        <v>10528</v>
      </c>
    </row>
    <row r="82" spans="1:6" ht="26.25" hidden="1" customHeight="1" x14ac:dyDescent="0.25">
      <c r="A82" s="29" t="s">
        <v>167</v>
      </c>
      <c r="B82" s="30" t="s">
        <v>168</v>
      </c>
      <c r="C82" s="23">
        <v>10514992.720000001</v>
      </c>
      <c r="D82" s="23">
        <v>4999088.5</v>
      </c>
      <c r="E82" s="24">
        <f t="shared" si="1"/>
        <v>47.542481798313595</v>
      </c>
      <c r="F82" s="31">
        <v>10514992.720000001</v>
      </c>
    </row>
    <row r="83" spans="1:6" ht="31.5" x14ac:dyDescent="0.25">
      <c r="A83" s="29" t="s">
        <v>169</v>
      </c>
      <c r="B83" s="30" t="s">
        <v>170</v>
      </c>
      <c r="C83" s="23">
        <v>33713727.640000001</v>
      </c>
      <c r="D83" s="23">
        <v>27921480.359999999</v>
      </c>
      <c r="E83" s="24">
        <f t="shared" si="1"/>
        <v>82.819321132772842</v>
      </c>
      <c r="F83" s="31">
        <v>33713727.640000001</v>
      </c>
    </row>
    <row r="84" spans="1:6" ht="39.75" hidden="1" customHeight="1" x14ac:dyDescent="0.25">
      <c r="A84" s="29" t="s">
        <v>171</v>
      </c>
      <c r="B84" s="30" t="s">
        <v>172</v>
      </c>
      <c r="C84" s="23">
        <v>1116957.02</v>
      </c>
      <c r="D84" s="23">
        <v>646114.66</v>
      </c>
      <c r="E84" s="24">
        <f t="shared" si="1"/>
        <v>57.845973339242732</v>
      </c>
      <c r="F84" s="31">
        <v>1116957.02</v>
      </c>
    </row>
    <row r="85" spans="1:6" ht="68.25" hidden="1" customHeight="1" x14ac:dyDescent="0.25">
      <c r="A85" s="29" t="s">
        <v>173</v>
      </c>
      <c r="B85" s="30" t="s">
        <v>174</v>
      </c>
      <c r="C85" s="23">
        <v>590139</v>
      </c>
      <c r="D85" s="23" t="s">
        <v>16</v>
      </c>
      <c r="E85" s="24"/>
      <c r="F85" s="31">
        <v>590139</v>
      </c>
    </row>
    <row r="86" spans="1:6" ht="66.75" hidden="1" customHeight="1" x14ac:dyDescent="0.25">
      <c r="A86" s="29" t="s">
        <v>175</v>
      </c>
      <c r="B86" s="30" t="s">
        <v>176</v>
      </c>
      <c r="C86" s="23">
        <v>5522.7</v>
      </c>
      <c r="D86" s="23">
        <v>5522.7</v>
      </c>
      <c r="E86" s="24">
        <f t="shared" ref="E86:E95" si="2">D86/C86*100</f>
        <v>100</v>
      </c>
      <c r="F86" s="31">
        <v>5522.7</v>
      </c>
    </row>
    <row r="87" spans="1:6" ht="24" hidden="1" customHeight="1" x14ac:dyDescent="0.25">
      <c r="A87" s="29" t="s">
        <v>177</v>
      </c>
      <c r="B87" s="30" t="s">
        <v>178</v>
      </c>
      <c r="C87" s="23">
        <v>32001108.920000002</v>
      </c>
      <c r="D87" s="23">
        <v>27269843</v>
      </c>
      <c r="E87" s="24">
        <f t="shared" si="2"/>
        <v>85.215306345077735</v>
      </c>
      <c r="F87" s="31">
        <v>32001108.920000002</v>
      </c>
    </row>
    <row r="88" spans="1:6" ht="15.75" x14ac:dyDescent="0.25">
      <c r="A88" s="29" t="s">
        <v>179</v>
      </c>
      <c r="B88" s="30" t="s">
        <v>180</v>
      </c>
      <c r="C88" s="23">
        <v>2945601.6</v>
      </c>
      <c r="D88" s="23">
        <v>2572647.4700000002</v>
      </c>
      <c r="E88" s="24">
        <f t="shared" si="2"/>
        <v>87.338609199560452</v>
      </c>
      <c r="F88" s="31">
        <f>F89+F90+F91</f>
        <v>3035590.6</v>
      </c>
    </row>
    <row r="89" spans="1:6" ht="78.75" hidden="1" x14ac:dyDescent="0.25">
      <c r="A89" s="29" t="s">
        <v>181</v>
      </c>
      <c r="B89" s="30" t="s">
        <v>182</v>
      </c>
      <c r="C89" s="23" t="s">
        <v>16</v>
      </c>
      <c r="D89" s="23" t="s">
        <v>16</v>
      </c>
      <c r="E89" s="24"/>
      <c r="F89" s="31">
        <v>89989</v>
      </c>
    </row>
    <row r="90" spans="1:6" ht="78.75" hidden="1" x14ac:dyDescent="0.25">
      <c r="A90" s="29" t="s">
        <v>183</v>
      </c>
      <c r="B90" s="30" t="s">
        <v>184</v>
      </c>
      <c r="C90" s="23">
        <v>1796760</v>
      </c>
      <c r="D90" s="23">
        <v>1423805.87</v>
      </c>
      <c r="E90" s="24">
        <f t="shared" si="2"/>
        <v>79.242963445312682</v>
      </c>
      <c r="F90" s="31">
        <v>1796760</v>
      </c>
    </row>
    <row r="91" spans="1:6" ht="31.5" hidden="1" x14ac:dyDescent="0.25">
      <c r="A91" s="29" t="s">
        <v>185</v>
      </c>
      <c r="B91" s="30" t="s">
        <v>186</v>
      </c>
      <c r="C91" s="23">
        <v>1148841.6000000001</v>
      </c>
      <c r="D91" s="23">
        <v>1148841.6000000001</v>
      </c>
      <c r="E91" s="24">
        <f t="shared" si="2"/>
        <v>100</v>
      </c>
      <c r="F91" s="31">
        <v>1148841.6000000001</v>
      </c>
    </row>
    <row r="92" spans="1:6" ht="50.25" customHeight="1" x14ac:dyDescent="0.25">
      <c r="A92" s="29" t="s">
        <v>187</v>
      </c>
      <c r="B92" s="30" t="s">
        <v>188</v>
      </c>
      <c r="C92" s="23">
        <v>-77162.16</v>
      </c>
      <c r="D92" s="23">
        <v>-77162.16</v>
      </c>
      <c r="E92" s="24">
        <f t="shared" si="2"/>
        <v>100</v>
      </c>
      <c r="F92" s="31">
        <v>-77162.16</v>
      </c>
    </row>
    <row r="93" spans="1:6" ht="68.25" hidden="1" customHeight="1" x14ac:dyDescent="0.25">
      <c r="A93" s="29" t="s">
        <v>189</v>
      </c>
      <c r="B93" s="30" t="s">
        <v>190</v>
      </c>
      <c r="C93" s="23">
        <v>-7047.22</v>
      </c>
      <c r="D93" s="23">
        <v>-7047.22</v>
      </c>
      <c r="E93" s="24">
        <f t="shared" si="2"/>
        <v>100</v>
      </c>
      <c r="F93" s="31">
        <v>-7047.22</v>
      </c>
    </row>
    <row r="94" spans="1:6" ht="78.75" hidden="1" x14ac:dyDescent="0.25">
      <c r="A94" s="29" t="s">
        <v>191</v>
      </c>
      <c r="B94" s="30" t="s">
        <v>192</v>
      </c>
      <c r="C94" s="23">
        <v>-17597.86</v>
      </c>
      <c r="D94" s="23">
        <v>-17597.86</v>
      </c>
      <c r="E94" s="24">
        <f t="shared" si="2"/>
        <v>100</v>
      </c>
      <c r="F94" s="31">
        <v>-17597.86</v>
      </c>
    </row>
    <row r="95" spans="1:6" ht="52.5" hidden="1" customHeight="1" x14ac:dyDescent="0.25">
      <c r="A95" s="29" t="s">
        <v>193</v>
      </c>
      <c r="B95" s="30" t="s">
        <v>194</v>
      </c>
      <c r="C95" s="23">
        <v>-52517.08</v>
      </c>
      <c r="D95" s="23">
        <v>-52517.08</v>
      </c>
      <c r="E95" s="24">
        <f t="shared" si="2"/>
        <v>100</v>
      </c>
      <c r="F95" s="31">
        <v>-52517.08</v>
      </c>
    </row>
    <row r="96" spans="1:6" ht="12.95" customHeight="1" x14ac:dyDescent="0.25">
      <c r="A96" s="34"/>
      <c r="B96" s="35"/>
      <c r="C96" s="35"/>
      <c r="D96" s="35"/>
      <c r="E96" s="35"/>
      <c r="F96" s="10"/>
    </row>
    <row r="97" spans="1:6" ht="12.95" customHeight="1" x14ac:dyDescent="0.25">
      <c r="A97" s="34"/>
      <c r="B97" s="34"/>
      <c r="C97" s="36"/>
      <c r="D97" s="36"/>
      <c r="E97" s="10"/>
      <c r="F97" s="10"/>
    </row>
  </sheetData>
  <mergeCells count="3">
    <mergeCell ref="A2:A3"/>
    <mergeCell ref="B2:B3"/>
    <mergeCell ref="C2:F2"/>
  </mergeCells>
  <pageMargins left="0.78749999999999998" right="0.39374999999999999" top="0.59027779999999996" bottom="0.39374999999999999" header="0" footer="0"/>
  <pageSetup paperSize="9" scale="54" fitToWidth="2" fitToHeight="0" orientation="portrait" r:id="rId1"/>
  <headerFooter>
    <oddFooter>&amp;R&amp;D СТР. &amp;P</oddFooter>
    <evenFooter>&amp;R&amp;D СТР. &amp;P</even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Normal="100" zoomScaleSheetLayoutView="100" workbookViewId="0">
      <selection activeCell="A4" sqref="A4:A5"/>
    </sheetView>
  </sheetViews>
  <sheetFormatPr defaultRowHeight="12.75" x14ac:dyDescent="0.2"/>
  <cols>
    <col min="1" max="1" width="41.85546875" style="51" customWidth="1"/>
    <col min="2" max="2" width="22.5703125" style="51" customWidth="1"/>
    <col min="3" max="3" width="15.5703125" style="51" customWidth="1"/>
    <col min="4" max="4" width="15" style="51" customWidth="1"/>
    <col min="5" max="5" width="14.5703125" style="51" customWidth="1"/>
    <col min="6" max="6" width="16.28515625" style="51" customWidth="1"/>
    <col min="7" max="16384" width="9.140625" style="51"/>
  </cols>
  <sheetData>
    <row r="1" spans="1:6" ht="7.5" customHeight="1" x14ac:dyDescent="0.2">
      <c r="A1" s="50"/>
      <c r="B1" s="4"/>
      <c r="C1" s="4"/>
      <c r="D1" s="49"/>
      <c r="E1" s="49"/>
      <c r="F1" s="49"/>
    </row>
    <row r="2" spans="1:6" ht="14.1" customHeight="1" x14ac:dyDescent="0.3">
      <c r="A2" s="57" t="s">
        <v>195</v>
      </c>
      <c r="B2" s="1"/>
      <c r="C2" s="52"/>
      <c r="D2" s="49"/>
      <c r="E2" s="49"/>
      <c r="F2" s="53"/>
    </row>
    <row r="3" spans="1:6" ht="12.95" customHeight="1" x14ac:dyDescent="0.2">
      <c r="A3" s="54"/>
      <c r="B3" s="54"/>
      <c r="C3" s="55"/>
      <c r="D3" s="49"/>
      <c r="E3" s="49"/>
      <c r="F3" s="49"/>
    </row>
    <row r="4" spans="1:6" ht="11.45" customHeight="1" x14ac:dyDescent="0.2">
      <c r="A4" s="65" t="s">
        <v>3</v>
      </c>
      <c r="B4" s="65" t="s">
        <v>196</v>
      </c>
      <c r="C4" s="62"/>
      <c r="D4" s="63" t="s">
        <v>220</v>
      </c>
      <c r="E4" s="63"/>
      <c r="F4" s="63"/>
    </row>
    <row r="5" spans="1:6" ht="52.5" customHeight="1" x14ac:dyDescent="0.2">
      <c r="A5" s="66"/>
      <c r="B5" s="66"/>
      <c r="C5" s="64" t="s">
        <v>217</v>
      </c>
      <c r="D5" s="64" t="s">
        <v>4</v>
      </c>
      <c r="E5" s="64" t="s">
        <v>218</v>
      </c>
      <c r="F5" s="64" t="s">
        <v>219</v>
      </c>
    </row>
    <row r="6" spans="1:6" ht="11.45" customHeight="1" thickBot="1" x14ac:dyDescent="0.25">
      <c r="A6" s="2" t="s">
        <v>5</v>
      </c>
      <c r="B6" s="2" t="s">
        <v>7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6" ht="30" customHeight="1" x14ac:dyDescent="0.2">
      <c r="A7" s="39" t="s">
        <v>197</v>
      </c>
      <c r="B7" s="40" t="s">
        <v>15</v>
      </c>
      <c r="C7" s="58">
        <v>152650096.69999999</v>
      </c>
      <c r="D7" s="58">
        <v>108119738.63</v>
      </c>
      <c r="E7" s="58">
        <f>D7/C7*100</f>
        <v>70.828476998927442</v>
      </c>
      <c r="F7" s="58">
        <v>152650096.69999999</v>
      </c>
    </row>
    <row r="8" spans="1:6" ht="14.25" customHeight="1" x14ac:dyDescent="0.2">
      <c r="A8" s="41" t="s">
        <v>17</v>
      </c>
      <c r="B8" s="42"/>
      <c r="C8" s="5"/>
      <c r="D8" s="5"/>
      <c r="E8" s="5"/>
      <c r="F8" s="5"/>
    </row>
    <row r="9" spans="1:6" ht="36.75" customHeight="1" x14ac:dyDescent="0.2">
      <c r="A9" s="43" t="s">
        <v>198</v>
      </c>
      <c r="B9" s="42" t="s">
        <v>199</v>
      </c>
      <c r="C9" s="59">
        <v>42574525.479999997</v>
      </c>
      <c r="D9" s="59">
        <v>31556102.960000001</v>
      </c>
      <c r="E9" s="59">
        <f t="shared" ref="E9:E17" si="0">D9/C9*100</f>
        <v>74.119682143783237</v>
      </c>
      <c r="F9" s="59">
        <v>42574525.479999997</v>
      </c>
    </row>
    <row r="10" spans="1:6" ht="51" customHeight="1" x14ac:dyDescent="0.2">
      <c r="A10" s="43" t="s">
        <v>200</v>
      </c>
      <c r="B10" s="42" t="s">
        <v>201</v>
      </c>
      <c r="C10" s="59">
        <v>201434.81</v>
      </c>
      <c r="D10" s="59">
        <v>142655.78</v>
      </c>
      <c r="E10" s="59">
        <f t="shared" si="0"/>
        <v>70.819825034213295</v>
      </c>
      <c r="F10" s="59">
        <v>201434.81</v>
      </c>
    </row>
    <row r="11" spans="1:6" ht="28.5" customHeight="1" x14ac:dyDescent="0.2">
      <c r="A11" s="43" t="s">
        <v>202</v>
      </c>
      <c r="B11" s="42" t="s">
        <v>203</v>
      </c>
      <c r="C11" s="59">
        <v>13420223.01</v>
      </c>
      <c r="D11" s="59">
        <v>6582163.7699999996</v>
      </c>
      <c r="E11" s="59">
        <f t="shared" si="0"/>
        <v>49.046605001238348</v>
      </c>
      <c r="F11" s="59">
        <v>13420223.01</v>
      </c>
    </row>
    <row r="12" spans="1:6" ht="39" customHeight="1" x14ac:dyDescent="0.2">
      <c r="A12" s="43" t="s">
        <v>204</v>
      </c>
      <c r="B12" s="42" t="s">
        <v>205</v>
      </c>
      <c r="C12" s="59">
        <v>4368103.17</v>
      </c>
      <c r="D12" s="59">
        <v>2836442.31</v>
      </c>
      <c r="E12" s="59">
        <f t="shared" si="0"/>
        <v>64.935332330989795</v>
      </c>
      <c r="F12" s="59">
        <v>4368103.17</v>
      </c>
    </row>
    <row r="13" spans="1:6" ht="26.25" customHeight="1" x14ac:dyDescent="0.2">
      <c r="A13" s="43" t="s">
        <v>206</v>
      </c>
      <c r="B13" s="42" t="s">
        <v>207</v>
      </c>
      <c r="C13" s="59">
        <v>343915</v>
      </c>
      <c r="D13" s="59">
        <v>343915</v>
      </c>
      <c r="E13" s="59">
        <f t="shared" si="0"/>
        <v>100</v>
      </c>
      <c r="F13" s="59">
        <v>343915</v>
      </c>
    </row>
    <row r="14" spans="1:6" ht="32.25" customHeight="1" x14ac:dyDescent="0.2">
      <c r="A14" s="43" t="s">
        <v>208</v>
      </c>
      <c r="B14" s="42" t="s">
        <v>209</v>
      </c>
      <c r="C14" s="59">
        <v>80922466.290000007</v>
      </c>
      <c r="D14" s="59">
        <v>58814671.899999999</v>
      </c>
      <c r="E14" s="59">
        <f t="shared" si="0"/>
        <v>72.680276067250844</v>
      </c>
      <c r="F14" s="59">
        <v>80922466.290000007</v>
      </c>
    </row>
    <row r="15" spans="1:6" ht="28.5" customHeight="1" x14ac:dyDescent="0.2">
      <c r="A15" s="43" t="s">
        <v>210</v>
      </c>
      <c r="B15" s="42" t="s">
        <v>211</v>
      </c>
      <c r="C15" s="59">
        <v>6672217.5099999998</v>
      </c>
      <c r="D15" s="59">
        <v>5223939.45</v>
      </c>
      <c r="E15" s="59">
        <f t="shared" si="0"/>
        <v>78.293902172262975</v>
      </c>
      <c r="F15" s="59">
        <v>6672217.5099999998</v>
      </c>
    </row>
    <row r="16" spans="1:6" ht="32.25" customHeight="1" x14ac:dyDescent="0.2">
      <c r="A16" s="43" t="s">
        <v>212</v>
      </c>
      <c r="B16" s="42" t="s">
        <v>213</v>
      </c>
      <c r="C16" s="59">
        <v>3358153.08</v>
      </c>
      <c r="D16" s="59">
        <v>2021881.54</v>
      </c>
      <c r="E16" s="59">
        <f t="shared" si="0"/>
        <v>60.208140958243625</v>
      </c>
      <c r="F16" s="59">
        <v>3358153.08</v>
      </c>
    </row>
    <row r="17" spans="1:6" ht="34.5" customHeight="1" thickBot="1" x14ac:dyDescent="0.25">
      <c r="A17" s="43" t="s">
        <v>214</v>
      </c>
      <c r="B17" s="42" t="s">
        <v>215</v>
      </c>
      <c r="C17" s="59">
        <v>789058.35</v>
      </c>
      <c r="D17" s="59">
        <v>597965.92000000004</v>
      </c>
      <c r="E17" s="59">
        <f t="shared" si="0"/>
        <v>75.78221813380469</v>
      </c>
      <c r="F17" s="59">
        <v>789058.35</v>
      </c>
    </row>
    <row r="18" spans="1:6" ht="12.95" customHeight="1" thickBot="1" x14ac:dyDescent="0.25">
      <c r="A18" s="44"/>
      <c r="B18" s="45"/>
      <c r="C18" s="60"/>
      <c r="D18" s="60"/>
      <c r="E18" s="60"/>
      <c r="F18" s="60"/>
    </row>
    <row r="19" spans="1:6" ht="54.75" customHeight="1" thickBot="1" x14ac:dyDescent="0.25">
      <c r="A19" s="46" t="s">
        <v>216</v>
      </c>
      <c r="B19" s="47" t="s">
        <v>15</v>
      </c>
      <c r="C19" s="61">
        <v>-9584049.3100000005</v>
      </c>
      <c r="D19" s="61">
        <v>4424617.2</v>
      </c>
      <c r="E19" s="61" t="s">
        <v>16</v>
      </c>
      <c r="F19" s="61">
        <f>Доходы!F5-Расходы!F7</f>
        <v>-9347296.650000006</v>
      </c>
    </row>
    <row r="20" spans="1:6" ht="12.95" customHeight="1" x14ac:dyDescent="0.2">
      <c r="A20" s="37"/>
      <c r="B20" s="38"/>
      <c r="C20" s="48"/>
      <c r="D20" s="48"/>
      <c r="E20" s="48"/>
      <c r="F20" s="48"/>
    </row>
    <row r="21" spans="1:6" ht="12.95" customHeight="1" x14ac:dyDescent="0.2">
      <c r="A21" s="52"/>
      <c r="B21" s="52"/>
      <c r="C21" s="56"/>
      <c r="D21" s="56"/>
      <c r="E21" s="56"/>
      <c r="F21" s="49"/>
    </row>
  </sheetData>
  <mergeCells count="3">
    <mergeCell ref="A4:A5"/>
    <mergeCell ref="B4:B5"/>
    <mergeCell ref="D4:F4"/>
  </mergeCells>
  <pageMargins left="0.78749999999999998" right="0.59027779999999996" top="0.59027779999999996" bottom="0.39374999999999999" header="0" footer="0"/>
  <pageSetup paperSize="9" scale="65" fitToWidth="2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158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89A0753-F8C4-4CD1-B461-6256D6BC92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FO_3</dc:creator>
  <cp:lastModifiedBy>FO_3</cp:lastModifiedBy>
  <cp:lastPrinted>2022-11-08T07:32:12Z</cp:lastPrinted>
  <dcterms:created xsi:type="dcterms:W3CDTF">2022-11-08T06:27:12Z</dcterms:created>
  <dcterms:modified xsi:type="dcterms:W3CDTF">2022-11-08T07:33:03Z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20.2.0.15847705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svod_smart</vt:lpwstr>
  </property>
  <property fmtid="{D5CDD505-2E9C-101B-9397-08002B2CF9AE}" pid="9" name="Пользователь">
    <vt:lpwstr>ирина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