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Аналитика за 2022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70" i="2"/>
  <c r="F71" i="2"/>
  <c r="F72" i="2"/>
  <c r="F73" i="2"/>
  <c r="F74" i="2"/>
  <c r="F75" i="2"/>
  <c r="F76" i="2"/>
  <c r="F80" i="2"/>
  <c r="F81" i="2"/>
  <c r="F82" i="2"/>
  <c r="F83" i="2"/>
  <c r="F84" i="2"/>
  <c r="F85" i="2"/>
  <c r="F89" i="2"/>
  <c r="F90" i="2"/>
  <c r="F91" i="2"/>
  <c r="D11" i="2" l="1"/>
  <c r="E11" i="2"/>
  <c r="E13" i="2"/>
  <c r="D12" i="2" l="1"/>
  <c r="E78" i="2"/>
  <c r="E77" i="2" s="1"/>
  <c r="D78" i="2"/>
  <c r="D77" i="2" s="1"/>
  <c r="D69" i="2" s="1"/>
  <c r="D68" i="2" s="1"/>
  <c r="E80" i="2"/>
  <c r="D80" i="2"/>
  <c r="E81" i="2"/>
  <c r="D81" i="2"/>
  <c r="E83" i="2"/>
  <c r="E84" i="2"/>
  <c r="D83" i="2"/>
  <c r="D84" i="2"/>
  <c r="D86" i="2"/>
  <c r="D87" i="2"/>
  <c r="E86" i="2"/>
  <c r="E87" i="2"/>
  <c r="E89" i="2"/>
  <c r="D89" i="2"/>
  <c r="E90" i="2"/>
  <c r="D90" i="2"/>
  <c r="E92" i="2"/>
  <c r="E93" i="2"/>
  <c r="E94" i="2"/>
  <c r="E70" i="2"/>
  <c r="D70" i="2"/>
  <c r="E71" i="2"/>
  <c r="D71" i="2"/>
  <c r="E72" i="2"/>
  <c r="D72" i="2"/>
  <c r="E74" i="2"/>
  <c r="E75" i="2"/>
  <c r="D74" i="2"/>
  <c r="D75" i="2"/>
  <c r="E61" i="2"/>
  <c r="E62" i="2"/>
  <c r="E63" i="2"/>
  <c r="D61" i="2"/>
  <c r="D62" i="2"/>
  <c r="D63" i="2"/>
  <c r="F77" i="2" l="1"/>
  <c r="E69" i="2"/>
  <c r="E65" i="2"/>
  <c r="E66" i="2"/>
  <c r="E56" i="2"/>
  <c r="D56" i="2"/>
  <c r="E57" i="2"/>
  <c r="D57" i="2"/>
  <c r="E58" i="2"/>
  <c r="D58" i="2"/>
  <c r="E59" i="2"/>
  <c r="D59" i="2"/>
  <c r="E50" i="2"/>
  <c r="D50" i="2"/>
  <c r="E51" i="2"/>
  <c r="D51" i="2"/>
  <c r="E52" i="2"/>
  <c r="D52" i="2"/>
  <c r="E53" i="2"/>
  <c r="D53" i="2"/>
  <c r="E45" i="2"/>
  <c r="D45" i="2"/>
  <c r="E46" i="2"/>
  <c r="D46" i="2"/>
  <c r="E47" i="2"/>
  <c r="D47" i="2"/>
  <c r="E48" i="2"/>
  <c r="D48" i="2"/>
  <c r="E34" i="2"/>
  <c r="D34" i="2"/>
  <c r="E38" i="2"/>
  <c r="D38" i="2"/>
  <c r="E42" i="2"/>
  <c r="D42" i="2"/>
  <c r="E43" i="2"/>
  <c r="D43" i="2"/>
  <c r="E39" i="2"/>
  <c r="D39" i="2"/>
  <c r="E40" i="2"/>
  <c r="D40" i="2"/>
  <c r="E36" i="2"/>
  <c r="E35" i="2"/>
  <c r="D35" i="2"/>
  <c r="D36" i="2"/>
  <c r="E31" i="2"/>
  <c r="D31" i="2"/>
  <c r="E32" i="2"/>
  <c r="D32" i="2"/>
  <c r="E28" i="2"/>
  <c r="D28" i="2"/>
  <c r="E29" i="2"/>
  <c r="D29" i="2"/>
  <c r="E25" i="2"/>
  <c r="E21" i="2" s="1"/>
  <c r="E20" i="2" s="1"/>
  <c r="D25" i="2"/>
  <c r="E26" i="2"/>
  <c r="D26" i="2"/>
  <c r="E22" i="2"/>
  <c r="D22" i="2"/>
  <c r="D23" i="2"/>
  <c r="D13" i="2"/>
  <c r="E18" i="2"/>
  <c r="D18" i="2"/>
  <c r="E16" i="2"/>
  <c r="E14" i="2"/>
  <c r="D16" i="2"/>
  <c r="D14" i="2"/>
  <c r="D21" i="2"/>
  <c r="D20" i="2" s="1"/>
  <c r="F69" i="2" l="1"/>
  <c r="E68" i="2"/>
  <c r="F68" i="2" s="1"/>
  <c r="F11" i="2"/>
  <c r="F9" i="2" l="1"/>
</calcChain>
</file>

<file path=xl/sharedStrings.xml><?xml version="1.0" encoding="utf-8"?>
<sst xmlns="http://schemas.openxmlformats.org/spreadsheetml/2006/main" count="271" uniqueCount="164">
  <si>
    <t>1</t>
  </si>
  <si>
    <t>2</t>
  </si>
  <si>
    <t>3</t>
  </si>
  <si>
    <t>5</t>
  </si>
  <si>
    <t>6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</si>
  <si>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</si>
  <si>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</si>
  <si>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</si>
  <si>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</si>
  <si>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</si>
  <si>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</si>
  <si>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</si>
  <si>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</si>
  <si>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</si>
  <si>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</si>
  <si>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</si>
  <si>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</si>
  <si>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</si>
  <si>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</si>
  <si>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</si>
  <si>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</si>
  <si>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</si>
  <si>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</si>
  <si>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</si>
  <si>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</si>
  <si>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</si>
  <si>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</si>
  <si>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</si>
  <si>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</si>
  <si>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</si>
  <si>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</si>
  <si>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</si>
  <si>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</si>
  <si>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</si>
  <si>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</si>
  <si>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</si>
  <si>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</si>
  <si>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</si>
  <si>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</si>
  <si>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</si>
  <si>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</si>
  <si>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</si>
  <si>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</si>
  <si>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</si>
  <si>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</si>
  <si>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</si>
  <si>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</si>
  <si>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</si>
  <si>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</si>
  <si>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</si>
  <si>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</si>
  <si>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</si>
  <si>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</si>
  <si>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</si>
  <si>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</si>
  <si>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</si>
  <si>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</si>
  <si>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</si>
  <si>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</si>
  <si>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</si>
  <si>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</si>
  <si>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</si>
  <si>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</si>
  <si>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</si>
  <si>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</si>
  <si>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</si>
  <si>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</si>
  <si>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</si>
  <si>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</si>
  <si>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</si>
  <si>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</si>
  <si>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</si>
  <si>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</si>
  <si>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</si>
  <si>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</si>
  <si>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</si>
  <si>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</si>
  <si>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</si>
  <si>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</si>
  <si>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</si>
  <si>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</si>
  <si>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</si>
  <si>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</si>
  <si>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</si>
  <si>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</si>
  <si>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 xml:space="preserve"> 182 1060603313 0000 110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</si>
  <si>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</si>
  <si>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</si>
  <si>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</si>
  <si>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</si>
  <si>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</si>
  <si>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</si>
  <si>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</si>
  <si>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</si>
  <si>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</si>
  <si>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</si>
  <si>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000 1030223101 0000 110</t>
  </si>
  <si>
    <t xml:space="preserve"> 100 1030223101 0000 110</t>
  </si>
  <si>
    <t xml:space="preserve"> 000 1030224101 0000 110</t>
  </si>
  <si>
    <t xml:space="preserve"> 000 1030225101 0000 110</t>
  </si>
  <si>
    <t xml:space="preserve"> 100 1030225101 0000 110</t>
  </si>
  <si>
    <t xml:space="preserve"> 000 1030226101 0000 110</t>
  </si>
  <si>
    <t xml:space="preserve"> 100 1030226101 0000 110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</si>
  <si>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</si>
  <si>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</si>
  <si>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</si>
  <si>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</si>
  <si>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</si>
  <si>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</si>
  <si>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</si>
  <si>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</si>
  <si>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</si>
  <si>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</si>
  <si>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182 1010202001 0000 110</t>
  </si>
  <si>
    <t>динамика 2022/2021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</si>
  <si>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</si>
  <si>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</si>
  <si>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</si>
  <si>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</si>
  <si>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</si>
  <si>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      Аналитические данные о доходах бюджета Пестяковского городского поселения  по видам доходов     
за 9 месяцев 2022года.     
</t>
  </si>
  <si>
    <t>поступление 9  месяцев 2021г.</t>
  </si>
  <si>
    <t>поступление 9 месяцев 2022г.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</si>
  <si>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</si>
  <si>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</si>
  <si>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</si>
  <si>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</si>
  <si>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</si>
  <si>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</si>
  <si>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</si>
  <si>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Инициативные платежи</t>
  </si>
  <si>
    <t xml:space="preserve">  Инициативные платежи, зачисляемые в бюджеты городских поселений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</si>
  <si>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</si>
  <si>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</si>
  <si>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</si>
  <si>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</si>
  <si>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</si>
  <si>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</si>
  <si>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</si>
  <si>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</si>
  <si>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000 1010202001 0000 110</t>
  </si>
  <si>
    <t xml:space="preserve"> 000 1171500000 0000 150</t>
  </si>
  <si>
    <t xml:space="preserve"> 000 1171503013 0000 150</t>
  </si>
  <si>
    <t xml:space="preserve"> 000 2022021600 0000 150</t>
  </si>
  <si>
    <t xml:space="preserve"> 000 2022021613 0000 150</t>
  </si>
  <si>
    <t xml:space="preserve"> 000 2022551900 0000 150</t>
  </si>
  <si>
    <t xml:space="preserve"> 000 2022551913 0000 150</t>
  </si>
  <si>
    <t xml:space="preserve"> 000 2190000000 0000 000</t>
  </si>
  <si>
    <t xml:space="preserve"> 000 2190000013 0000 150</t>
  </si>
  <si>
    <t xml:space="preserve"> 000 2196001013 0000 150</t>
  </si>
  <si>
    <t>182 1010203001 0000 110</t>
  </si>
  <si>
    <t>100 1030224101 0000 110</t>
  </si>
  <si>
    <t xml:space="preserve"> 182 1060103013 0000 110</t>
  </si>
  <si>
    <t xml:space="preserve"> 015 1110501313 0000 120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</si>
  <si>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</si>
  <si>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015 1130199513 0000 130</t>
  </si>
  <si>
    <t xml:space="preserve"> 015 1171503013 0000 150</t>
  </si>
  <si>
    <t xml:space="preserve"> 015 2022551913 0000 150</t>
  </si>
  <si>
    <t xml:space="preserve"> 015 2196001013 0000 150</t>
  </si>
  <si>
    <t xml:space="preserve">  
Прочие межбюджетные трансферты, передаваемые бюджетам городских поселений
</t>
  </si>
  <si>
    <t xml:space="preserve"> 000 2024000000 0000 150</t>
  </si>
  <si>
    <t xml:space="preserve"> 000 2024999900 0000 150</t>
  </si>
  <si>
    <t>015 2024999913 0000 150</t>
  </si>
  <si>
    <t xml:space="preserve"> 015 2070502013 0000 150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</si>
</sst>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165" fontId="13" fillId="4" borderId="54" xfId="29" applyNumberFormat="1" applyFont="1" applyFill="1" applyBorder="1" applyAlignment="1" applyProtection="1">
      <alignment horizontal="right"/>
    </xf>
    <xf numFmtId="0" fontId="16" fillId="4" borderId="55" xfId="2" applyFont="1" applyFill="1" applyBorder="1" applyProtection="1">
      <alignment horizontal="center" wrapText="1"/>
    </xf>
    <xf numFmtId="49" fontId="13" fillId="4" borderId="53" xfId="47" applyFont="1" applyFill="1" applyBorder="1" applyAlignment="1" applyProtection="1">
      <alignment horizontal="center"/>
    </xf>
    <xf numFmtId="4" fontId="13" fillId="4" borderId="53" xfId="47" applyNumberFormat="1" applyFont="1" applyFill="1" applyBorder="1" applyAlignment="1" applyProtection="1">
      <alignment horizontal="center"/>
    </xf>
    <xf numFmtId="0" fontId="13" fillId="4" borderId="56" xfId="13" applyFont="1" applyFill="1" applyBorder="1" applyAlignment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4" fontId="13" fillId="5" borderId="51" xfId="185" applyNumberFormat="1" applyFont="1" applyFill="1" applyBorder="1" applyAlignment="1" applyProtection="1">
      <alignment horizontal="right"/>
    </xf>
    <xf numFmtId="4" fontId="17" fillId="5" borderId="51" xfId="55" applyNumberFormat="1" applyFont="1" applyFill="1" applyBorder="1" applyAlignment="1" applyProtection="1">
      <alignment horizontal="right"/>
    </xf>
    <xf numFmtId="4" fontId="17" fillId="4" borderId="51" xfId="185" applyNumberFormat="1" applyFont="1" applyFill="1" applyBorder="1" applyAlignment="1" applyProtection="1">
      <alignment horizontal="right"/>
    </xf>
    <xf numFmtId="49" fontId="6" fillId="0" borderId="51" xfId="47" applyNumberFormat="1" applyBorder="1" applyAlignment="1" applyProtection="1">
      <alignment horizontal="center"/>
    </xf>
    <xf numFmtId="4" fontId="6" fillId="0" borderId="51" xfId="45" applyNumberFormat="1" applyBorder="1" applyAlignment="1" applyProtection="1">
      <alignment horizontal="right"/>
    </xf>
    <xf numFmtId="49" fontId="6" fillId="0" borderId="51" xfId="50" applyNumberFormat="1" applyBorder="1" applyAlignment="1" applyProtection="1">
      <alignment horizontal="center"/>
    </xf>
    <xf numFmtId="4" fontId="6" fillId="5" borderId="51" xfId="45" applyNumberFormat="1" applyFill="1" applyBorder="1" applyAlignment="1" applyProtection="1">
      <alignment horizontal="right"/>
    </xf>
    <xf numFmtId="4" fontId="6" fillId="4" borderId="51" xfId="45" applyNumberForma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49" fontId="7" fillId="4" borderId="51" xfId="13" applyNumberFormat="1" applyFill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0" fontId="18" fillId="0" borderId="51" xfId="0" applyFont="1" applyBorder="1" applyProtection="1">
      <protection locked="0"/>
    </xf>
    <xf numFmtId="0" fontId="0" fillId="4" borderId="0" xfId="0" applyFill="1" applyProtection="1">
      <protection locked="0"/>
    </xf>
    <xf numFmtId="0" fontId="13" fillId="4" borderId="1" xfId="6" applyNumberFormat="1" applyFont="1" applyFill="1" applyProtection="1"/>
    <xf numFmtId="49" fontId="13" fillId="4" borderId="10" xfId="36" applyFont="1" applyFill="1" applyBorder="1" applyProtection="1">
      <alignment horizontal="center" vertical="center" wrapText="1"/>
      <protection locked="0"/>
    </xf>
    <xf numFmtId="49" fontId="13" fillId="4" borderId="10" xfId="38" applyNumberFormat="1" applyFont="1" applyFill="1" applyProtection="1">
      <alignment horizontal="center" vertical="center" wrapText="1"/>
    </xf>
    <xf numFmtId="0" fontId="6" fillId="4" borderId="57" xfId="36" applyNumberFormat="1" applyFill="1" applyBorder="1" applyAlignment="1" applyProtection="1">
      <alignment horizontal="left" wrapText="1"/>
    </xf>
    <xf numFmtId="0" fontId="6" fillId="4" borderId="29" xfId="38" applyNumberFormat="1" applyFill="1" applyBorder="1" applyAlignment="1" applyProtection="1">
      <alignment horizontal="left" wrapText="1" indent="1"/>
    </xf>
    <xf numFmtId="0" fontId="4" fillId="4" borderId="52" xfId="182" applyNumberFormat="1" applyFill="1" applyBorder="1" applyAlignment="1" applyProtection="1">
      <alignment horizontal="left" wrapText="1" indent="2"/>
    </xf>
    <xf numFmtId="4" fontId="13" fillId="6" borderId="51" xfId="185" applyNumberFormat="1" applyFont="1" applyFill="1" applyBorder="1" applyAlignment="1" applyProtection="1">
      <alignment horizontal="right"/>
    </xf>
    <xf numFmtId="4" fontId="6" fillId="6" borderId="51" xfId="45" applyNumberFormat="1" applyFill="1" applyBorder="1" applyAlignment="1" applyProtection="1">
      <alignment horizontal="right"/>
    </xf>
    <xf numFmtId="4" fontId="17" fillId="6" borderId="51" xfId="185" applyNumberFormat="1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topLeftCell="A89" zoomScaleNormal="100" workbookViewId="0">
      <selection activeCell="H14" sqref="H14"/>
    </sheetView>
  </sheetViews>
  <sheetFormatPr defaultRowHeight="15" x14ac:dyDescent="0.25"/>
  <cols>
    <col min="1" max="1" width="46.5703125" style="32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42" t="s">
        <v>120</v>
      </c>
      <c r="B3" s="43"/>
      <c r="C3" s="43"/>
      <c r="D3" s="43"/>
      <c r="E3" s="43"/>
      <c r="F3" s="43"/>
      <c r="G3" s="5"/>
      <c r="H3" s="5"/>
      <c r="I3" s="5"/>
      <c r="J3" s="5"/>
      <c r="K3" s="5"/>
      <c r="L3" s="5"/>
      <c r="M3" s="5"/>
      <c r="N3" s="5"/>
    </row>
    <row r="4" spans="1:14" x14ac:dyDescent="0.25">
      <c r="E4" s="6"/>
    </row>
    <row r="6" spans="1:14" ht="12.95" customHeight="1" x14ac:dyDescent="0.25">
      <c r="A6" s="33"/>
      <c r="B6" s="4"/>
      <c r="C6" s="4"/>
      <c r="D6" s="4"/>
      <c r="E6" s="44" t="s">
        <v>83</v>
      </c>
      <c r="F6" s="45"/>
      <c r="G6" s="2"/>
    </row>
    <row r="7" spans="1:14" ht="91.5" customHeight="1" x14ac:dyDescent="0.25">
      <c r="A7" s="34" t="s">
        <v>82</v>
      </c>
      <c r="B7" s="7"/>
      <c r="C7" s="7" t="s">
        <v>84</v>
      </c>
      <c r="D7" s="8" t="s">
        <v>121</v>
      </c>
      <c r="E7" s="8" t="s">
        <v>122</v>
      </c>
      <c r="F7" s="8" t="s">
        <v>114</v>
      </c>
      <c r="G7" s="3"/>
    </row>
    <row r="8" spans="1:14" ht="11.45" customHeight="1" x14ac:dyDescent="0.25">
      <c r="A8" s="35" t="s">
        <v>0</v>
      </c>
      <c r="B8" s="9" t="s">
        <v>1</v>
      </c>
      <c r="C8" s="9" t="s">
        <v>2</v>
      </c>
      <c r="D8" s="10" t="s">
        <v>3</v>
      </c>
      <c r="E8" s="10"/>
      <c r="F8" s="10" t="s">
        <v>4</v>
      </c>
      <c r="G8" s="3"/>
    </row>
    <row r="9" spans="1:14" x14ac:dyDescent="0.25">
      <c r="A9" s="36" t="s">
        <v>123</v>
      </c>
      <c r="B9" s="11" t="s">
        <v>5</v>
      </c>
      <c r="C9" s="12" t="s">
        <v>6</v>
      </c>
      <c r="D9" s="21">
        <v>25040824.899999999</v>
      </c>
      <c r="E9" s="26">
        <v>21508065.539999999</v>
      </c>
      <c r="F9" s="14">
        <f>E9/D9*100</f>
        <v>85.892000866153566</v>
      </c>
    </row>
    <row r="10" spans="1:14" x14ac:dyDescent="0.25">
      <c r="A10" s="37" t="s">
        <v>7</v>
      </c>
      <c r="B10" s="15"/>
      <c r="C10" s="16"/>
      <c r="D10" s="17"/>
      <c r="E10" s="25"/>
      <c r="F10" s="14"/>
    </row>
    <row r="11" spans="1:14" x14ac:dyDescent="0.25">
      <c r="A11" s="38" t="s">
        <v>8</v>
      </c>
      <c r="B11" s="18" t="s">
        <v>5</v>
      </c>
      <c r="C11" s="23" t="s">
        <v>9</v>
      </c>
      <c r="D11" s="13">
        <f>D12+D20+D34+D45+D50+D56+D61</f>
        <v>11233985.440000001</v>
      </c>
      <c r="E11" s="13">
        <f>E12+E20+E34+E45+E50+E56+E61</f>
        <v>12193361.23</v>
      </c>
      <c r="F11" s="14">
        <f t="shared" ref="F11:F90" si="0">E11/D11*100</f>
        <v>108.53994154722706</v>
      </c>
    </row>
    <row r="12" spans="1:14" x14ac:dyDescent="0.25">
      <c r="A12" s="38" t="s">
        <v>10</v>
      </c>
      <c r="B12" s="18" t="s">
        <v>5</v>
      </c>
      <c r="C12" s="23" t="s">
        <v>11</v>
      </c>
      <c r="D12" s="20">
        <f>D13</f>
        <v>9412718.7600000016</v>
      </c>
      <c r="E12" s="26">
        <v>10179871.380000001</v>
      </c>
      <c r="F12" s="14">
        <f t="shared" si="0"/>
        <v>108.15017041898743</v>
      </c>
    </row>
    <row r="13" spans="1:14" x14ac:dyDescent="0.25">
      <c r="A13" s="38" t="s">
        <v>12</v>
      </c>
      <c r="B13" s="18" t="s">
        <v>5</v>
      </c>
      <c r="C13" s="23" t="s">
        <v>13</v>
      </c>
      <c r="D13" s="20">
        <f>D14+D16+D18</f>
        <v>9412718.7600000016</v>
      </c>
      <c r="E13" s="20">
        <f>E14+E16+E18</f>
        <v>10179871.380000001</v>
      </c>
      <c r="F13" s="14">
        <f t="shared" si="0"/>
        <v>108.15017041898743</v>
      </c>
    </row>
    <row r="14" spans="1:14" ht="77.25" x14ac:dyDescent="0.25">
      <c r="A14" s="38" t="s">
        <v>124</v>
      </c>
      <c r="B14" s="18" t="s">
        <v>5</v>
      </c>
      <c r="C14" s="23" t="s">
        <v>14</v>
      </c>
      <c r="D14" s="39">
        <f>D15</f>
        <v>9263110.3300000001</v>
      </c>
      <c r="E14" s="39">
        <f>E15</f>
        <v>10111133.710000001</v>
      </c>
      <c r="F14" s="14">
        <f t="shared" si="0"/>
        <v>109.15484486084061</v>
      </c>
    </row>
    <row r="15" spans="1:14" ht="77.25" x14ac:dyDescent="0.25">
      <c r="A15" s="38" t="s">
        <v>124</v>
      </c>
      <c r="B15" s="18" t="s">
        <v>5</v>
      </c>
      <c r="C15" s="23" t="s">
        <v>87</v>
      </c>
      <c r="D15" s="13">
        <v>9263110.3300000001</v>
      </c>
      <c r="E15" s="24">
        <v>10111133.710000001</v>
      </c>
      <c r="F15" s="14">
        <f t="shared" si="0"/>
        <v>109.15484486084061</v>
      </c>
    </row>
    <row r="16" spans="1:14" ht="115.5" x14ac:dyDescent="0.25">
      <c r="A16" s="38" t="s">
        <v>125</v>
      </c>
      <c r="B16" s="19" t="s">
        <v>5</v>
      </c>
      <c r="C16" s="23" t="s">
        <v>140</v>
      </c>
      <c r="D16" s="39">
        <f>D17</f>
        <v>886.47</v>
      </c>
      <c r="E16" s="39">
        <f>E17</f>
        <v>26889.360000000001</v>
      </c>
      <c r="F16" s="14">
        <f t="shared" si="0"/>
        <v>3033.3073877288571</v>
      </c>
    </row>
    <row r="17" spans="1:6" ht="115.5" x14ac:dyDescent="0.25">
      <c r="A17" s="38" t="s">
        <v>125</v>
      </c>
      <c r="B17" s="19" t="s">
        <v>5</v>
      </c>
      <c r="C17" s="23" t="s">
        <v>113</v>
      </c>
      <c r="D17" s="13">
        <v>886.47</v>
      </c>
      <c r="E17" s="24">
        <v>26889.360000000001</v>
      </c>
      <c r="F17" s="14">
        <f t="shared" si="0"/>
        <v>3033.3073877288571</v>
      </c>
    </row>
    <row r="18" spans="1:6" ht="51.75" x14ac:dyDescent="0.25">
      <c r="A18" s="38" t="s">
        <v>15</v>
      </c>
      <c r="B18" s="19" t="s">
        <v>5</v>
      </c>
      <c r="C18" s="23" t="s">
        <v>16</v>
      </c>
      <c r="D18" s="39">
        <f>D19</f>
        <v>148721.96</v>
      </c>
      <c r="E18" s="39">
        <f>E19</f>
        <v>41848.31</v>
      </c>
      <c r="F18" s="14">
        <f t="shared" si="0"/>
        <v>28.13862189551563</v>
      </c>
    </row>
    <row r="19" spans="1:6" ht="51.75" x14ac:dyDescent="0.25">
      <c r="A19" s="38" t="s">
        <v>15</v>
      </c>
      <c r="B19" s="19" t="s">
        <v>5</v>
      </c>
      <c r="C19" s="23" t="s">
        <v>150</v>
      </c>
      <c r="D19" s="13">
        <v>148721.96</v>
      </c>
      <c r="E19" s="24">
        <v>41848.31</v>
      </c>
      <c r="F19" s="14">
        <f t="shared" si="0"/>
        <v>28.13862189551563</v>
      </c>
    </row>
    <row r="20" spans="1:6" ht="39" x14ac:dyDescent="0.25">
      <c r="A20" s="38" t="s">
        <v>17</v>
      </c>
      <c r="B20" s="19" t="s">
        <v>5</v>
      </c>
      <c r="C20" s="23" t="s">
        <v>18</v>
      </c>
      <c r="D20" s="39">
        <f>D21</f>
        <v>665620.24</v>
      </c>
      <c r="E20" s="39">
        <f>E21</f>
        <v>808930.43</v>
      </c>
      <c r="F20" s="14">
        <f t="shared" si="0"/>
        <v>121.53032335675371</v>
      </c>
    </row>
    <row r="21" spans="1:6" ht="39" x14ac:dyDescent="0.25">
      <c r="A21" s="38" t="s">
        <v>19</v>
      </c>
      <c r="B21" s="18" t="s">
        <v>5</v>
      </c>
      <c r="C21" s="23" t="s">
        <v>20</v>
      </c>
      <c r="D21" s="39">
        <f>D22+D25+D28+D31</f>
        <v>665620.24</v>
      </c>
      <c r="E21" s="39">
        <f>E22+E25+E28+E31</f>
        <v>808930.43</v>
      </c>
      <c r="F21" s="14">
        <f t="shared" si="0"/>
        <v>121.53032335675371</v>
      </c>
    </row>
    <row r="22" spans="1:6" ht="77.25" x14ac:dyDescent="0.25">
      <c r="A22" s="38" t="s">
        <v>21</v>
      </c>
      <c r="B22" s="18" t="s">
        <v>5</v>
      </c>
      <c r="C22" s="23" t="s">
        <v>22</v>
      </c>
      <c r="D22" s="39">
        <f>D23</f>
        <v>301906.57</v>
      </c>
      <c r="E22" s="39">
        <f>E23</f>
        <v>395527.27</v>
      </c>
      <c r="F22" s="14">
        <f t="shared" si="0"/>
        <v>131.00982532443732</v>
      </c>
    </row>
    <row r="23" spans="1:6" ht="128.25" x14ac:dyDescent="0.25">
      <c r="A23" s="38" t="s">
        <v>126</v>
      </c>
      <c r="B23" s="18" t="s">
        <v>5</v>
      </c>
      <c r="C23" s="23" t="s">
        <v>96</v>
      </c>
      <c r="D23" s="13">
        <f>D24</f>
        <v>301906.57</v>
      </c>
      <c r="E23" s="24">
        <v>395527.27</v>
      </c>
      <c r="F23" s="14">
        <f t="shared" si="0"/>
        <v>131.00982532443732</v>
      </c>
    </row>
    <row r="24" spans="1:6" ht="128.25" x14ac:dyDescent="0.25">
      <c r="A24" s="38" t="s">
        <v>126</v>
      </c>
      <c r="B24" s="18" t="s">
        <v>5</v>
      </c>
      <c r="C24" s="23" t="s">
        <v>97</v>
      </c>
      <c r="D24" s="13">
        <v>301906.57</v>
      </c>
      <c r="E24" s="24">
        <v>395527.27</v>
      </c>
      <c r="F24" s="14">
        <f t="shared" si="0"/>
        <v>131.00982532443732</v>
      </c>
    </row>
    <row r="25" spans="1:6" ht="90" x14ac:dyDescent="0.25">
      <c r="A25" s="38" t="s">
        <v>23</v>
      </c>
      <c r="B25" s="18" t="s">
        <v>5</v>
      </c>
      <c r="C25" s="23" t="s">
        <v>24</v>
      </c>
      <c r="D25" s="39">
        <f>D26</f>
        <v>2157.92</v>
      </c>
      <c r="E25" s="39">
        <f>E26</f>
        <v>2237.56</v>
      </c>
      <c r="F25" s="14">
        <f t="shared" si="0"/>
        <v>103.69059093942315</v>
      </c>
    </row>
    <row r="26" spans="1:6" ht="141" x14ac:dyDescent="0.25">
      <c r="A26" s="38" t="s">
        <v>127</v>
      </c>
      <c r="B26" s="18" t="s">
        <v>5</v>
      </c>
      <c r="C26" s="23" t="s">
        <v>98</v>
      </c>
      <c r="D26" s="13">
        <f>D27</f>
        <v>2157.92</v>
      </c>
      <c r="E26" s="13">
        <f>E27</f>
        <v>2237.56</v>
      </c>
      <c r="F26" s="14">
        <f t="shared" si="0"/>
        <v>103.69059093942315</v>
      </c>
    </row>
    <row r="27" spans="1:6" ht="141" x14ac:dyDescent="0.25">
      <c r="A27" s="38" t="s">
        <v>127</v>
      </c>
      <c r="B27" s="18" t="s">
        <v>5</v>
      </c>
      <c r="C27" s="23" t="s">
        <v>151</v>
      </c>
      <c r="D27" s="13">
        <v>2157.92</v>
      </c>
      <c r="E27" s="24">
        <v>2237.56</v>
      </c>
      <c r="F27" s="14">
        <f t="shared" si="0"/>
        <v>103.69059093942315</v>
      </c>
    </row>
    <row r="28" spans="1:6" ht="77.25" x14ac:dyDescent="0.25">
      <c r="A28" s="38" t="s">
        <v>25</v>
      </c>
      <c r="B28" s="18" t="s">
        <v>5</v>
      </c>
      <c r="C28" s="23" t="s">
        <v>26</v>
      </c>
      <c r="D28" s="39">
        <f>D29</f>
        <v>414852.9</v>
      </c>
      <c r="E28" s="39">
        <f>E29</f>
        <v>455318.51</v>
      </c>
      <c r="F28" s="14">
        <f t="shared" si="0"/>
        <v>109.75420685259762</v>
      </c>
    </row>
    <row r="29" spans="1:6" ht="128.25" x14ac:dyDescent="0.25">
      <c r="A29" s="38" t="s">
        <v>128</v>
      </c>
      <c r="B29" s="19" t="s">
        <v>5</v>
      </c>
      <c r="C29" s="23" t="s">
        <v>99</v>
      </c>
      <c r="D29" s="13">
        <f>D30</f>
        <v>414852.9</v>
      </c>
      <c r="E29" s="13">
        <f>E30</f>
        <v>455318.51</v>
      </c>
      <c r="F29" s="14">
        <f t="shared" si="0"/>
        <v>109.75420685259762</v>
      </c>
    </row>
    <row r="30" spans="1:6" ht="128.25" x14ac:dyDescent="0.25">
      <c r="A30" s="38" t="s">
        <v>128</v>
      </c>
      <c r="B30" s="19" t="s">
        <v>5</v>
      </c>
      <c r="C30" s="23" t="s">
        <v>100</v>
      </c>
      <c r="D30" s="13">
        <v>414852.9</v>
      </c>
      <c r="E30" s="24">
        <v>455318.51</v>
      </c>
      <c r="F30" s="14">
        <f t="shared" si="0"/>
        <v>109.75420685259762</v>
      </c>
    </row>
    <row r="31" spans="1:6" ht="77.25" x14ac:dyDescent="0.25">
      <c r="A31" s="38" t="s">
        <v>27</v>
      </c>
      <c r="B31" s="18" t="s">
        <v>5</v>
      </c>
      <c r="C31" s="23" t="s">
        <v>28</v>
      </c>
      <c r="D31" s="39">
        <f>D32</f>
        <v>-53297.15</v>
      </c>
      <c r="E31" s="39">
        <f>E32</f>
        <v>-44152.91</v>
      </c>
      <c r="F31" s="14">
        <f t="shared" si="0"/>
        <v>82.842909986744147</v>
      </c>
    </row>
    <row r="32" spans="1:6" ht="128.25" x14ac:dyDescent="0.25">
      <c r="A32" s="38" t="s">
        <v>129</v>
      </c>
      <c r="B32" s="18" t="s">
        <v>5</v>
      </c>
      <c r="C32" s="23" t="s">
        <v>101</v>
      </c>
      <c r="D32" s="13">
        <f>D33</f>
        <v>-53297.15</v>
      </c>
      <c r="E32" s="13">
        <f>E33</f>
        <v>-44152.91</v>
      </c>
      <c r="F32" s="14">
        <f t="shared" si="0"/>
        <v>82.842909986744147</v>
      </c>
    </row>
    <row r="33" spans="1:6" ht="128.25" x14ac:dyDescent="0.25">
      <c r="A33" s="38" t="s">
        <v>129</v>
      </c>
      <c r="B33" s="18" t="s">
        <v>5</v>
      </c>
      <c r="C33" s="23" t="s">
        <v>102</v>
      </c>
      <c r="D33" s="13">
        <v>-53297.15</v>
      </c>
      <c r="E33" s="24">
        <v>-44152.91</v>
      </c>
      <c r="F33" s="14">
        <f t="shared" si="0"/>
        <v>82.842909986744147</v>
      </c>
    </row>
    <row r="34" spans="1:6" x14ac:dyDescent="0.25">
      <c r="A34" s="38" t="s">
        <v>29</v>
      </c>
      <c r="B34" s="19" t="s">
        <v>5</v>
      </c>
      <c r="C34" s="23" t="s">
        <v>30</v>
      </c>
      <c r="D34" s="39">
        <f>D35+D38</f>
        <v>515270.88000000006</v>
      </c>
      <c r="E34" s="39">
        <f>E35+E38</f>
        <v>504432.24</v>
      </c>
      <c r="F34" s="14">
        <f t="shared" si="0"/>
        <v>97.896516100424677</v>
      </c>
    </row>
    <row r="35" spans="1:6" x14ac:dyDescent="0.25">
      <c r="A35" s="38" t="s">
        <v>31</v>
      </c>
      <c r="B35" s="18" t="s">
        <v>5</v>
      </c>
      <c r="C35" s="23" t="s">
        <v>32</v>
      </c>
      <c r="D35" s="39">
        <f>D36</f>
        <v>21387.59</v>
      </c>
      <c r="E35" s="39">
        <f>E36</f>
        <v>62634.5</v>
      </c>
      <c r="F35" s="14">
        <f t="shared" si="0"/>
        <v>292.85440762610466</v>
      </c>
    </row>
    <row r="36" spans="1:6" ht="51.75" x14ac:dyDescent="0.25">
      <c r="A36" s="38" t="s">
        <v>33</v>
      </c>
      <c r="B36" s="18" t="s">
        <v>5</v>
      </c>
      <c r="C36" s="23" t="s">
        <v>34</v>
      </c>
      <c r="D36" s="13">
        <f>D37</f>
        <v>21387.59</v>
      </c>
      <c r="E36" s="13">
        <f>E37</f>
        <v>62634.5</v>
      </c>
      <c r="F36" s="14">
        <f t="shared" si="0"/>
        <v>292.85440762610466</v>
      </c>
    </row>
    <row r="37" spans="1:6" ht="51.75" x14ac:dyDescent="0.25">
      <c r="A37" s="38" t="s">
        <v>33</v>
      </c>
      <c r="B37" s="18" t="s">
        <v>5</v>
      </c>
      <c r="C37" s="23" t="s">
        <v>152</v>
      </c>
      <c r="D37" s="13">
        <v>21387.59</v>
      </c>
      <c r="E37" s="24">
        <v>62634.5</v>
      </c>
      <c r="F37" s="14">
        <f t="shared" si="0"/>
        <v>292.85440762610466</v>
      </c>
    </row>
    <row r="38" spans="1:6" x14ac:dyDescent="0.25">
      <c r="A38" s="38" t="s">
        <v>35</v>
      </c>
      <c r="B38" s="19" t="s">
        <v>5</v>
      </c>
      <c r="C38" s="23" t="s">
        <v>36</v>
      </c>
      <c r="D38" s="39">
        <f>D39+D42</f>
        <v>493883.29000000004</v>
      </c>
      <c r="E38" s="39">
        <f>E39+E42</f>
        <v>441797.74</v>
      </c>
      <c r="F38" s="14">
        <f t="shared" si="0"/>
        <v>89.453874821316575</v>
      </c>
    </row>
    <row r="39" spans="1:6" x14ac:dyDescent="0.25">
      <c r="A39" s="38" t="s">
        <v>37</v>
      </c>
      <c r="B39" s="18" t="s">
        <v>5</v>
      </c>
      <c r="C39" s="23" t="s">
        <v>38</v>
      </c>
      <c r="D39" s="41">
        <f>D40</f>
        <v>423103.65</v>
      </c>
      <c r="E39" s="41">
        <f>E40</f>
        <v>386591.3</v>
      </c>
      <c r="F39" s="14">
        <f t="shared" si="0"/>
        <v>91.370353340133079</v>
      </c>
    </row>
    <row r="40" spans="1:6" ht="39" x14ac:dyDescent="0.25">
      <c r="A40" s="38" t="s">
        <v>39</v>
      </c>
      <c r="B40" s="18" t="s">
        <v>5</v>
      </c>
      <c r="C40" s="23" t="s">
        <v>40</v>
      </c>
      <c r="D40" s="22">
        <f>D41</f>
        <v>423103.65</v>
      </c>
      <c r="E40" s="22">
        <f>E41</f>
        <v>386591.3</v>
      </c>
      <c r="F40" s="14">
        <f t="shared" si="0"/>
        <v>91.370353340133079</v>
      </c>
    </row>
    <row r="41" spans="1:6" ht="39" x14ac:dyDescent="0.25">
      <c r="A41" s="38" t="s">
        <v>39</v>
      </c>
      <c r="B41" s="18" t="s">
        <v>5</v>
      </c>
      <c r="C41" s="23" t="s">
        <v>85</v>
      </c>
      <c r="D41" s="22">
        <v>423103.65</v>
      </c>
      <c r="E41" s="24">
        <v>386591.3</v>
      </c>
      <c r="F41" s="14">
        <f t="shared" si="0"/>
        <v>91.370353340133079</v>
      </c>
    </row>
    <row r="42" spans="1:6" x14ac:dyDescent="0.25">
      <c r="A42" s="38" t="s">
        <v>41</v>
      </c>
      <c r="B42" s="19" t="s">
        <v>5</v>
      </c>
      <c r="C42" s="23" t="s">
        <v>42</v>
      </c>
      <c r="D42" s="41">
        <f>D43</f>
        <v>70779.64</v>
      </c>
      <c r="E42" s="41">
        <f>E43</f>
        <v>55206.44</v>
      </c>
      <c r="F42" s="14">
        <f t="shared" si="0"/>
        <v>77.997627566345358</v>
      </c>
    </row>
    <row r="43" spans="1:6" ht="51.75" x14ac:dyDescent="0.25">
      <c r="A43" s="38" t="s">
        <v>43</v>
      </c>
      <c r="B43" s="18" t="s">
        <v>5</v>
      </c>
      <c r="C43" s="23" t="s">
        <v>44</v>
      </c>
      <c r="D43" s="22">
        <f>D44</f>
        <v>70779.64</v>
      </c>
      <c r="E43" s="22">
        <f>E44</f>
        <v>55206.44</v>
      </c>
      <c r="F43" s="14">
        <f t="shared" si="0"/>
        <v>77.997627566345358</v>
      </c>
    </row>
    <row r="44" spans="1:6" ht="51.75" x14ac:dyDescent="0.25">
      <c r="A44" s="38" t="s">
        <v>43</v>
      </c>
      <c r="B44" s="18" t="s">
        <v>5</v>
      </c>
      <c r="C44" s="23" t="s">
        <v>103</v>
      </c>
      <c r="D44" s="22">
        <v>70779.64</v>
      </c>
      <c r="E44" s="24">
        <v>55206.44</v>
      </c>
      <c r="F44" s="14">
        <f t="shared" si="0"/>
        <v>77.997627566345358</v>
      </c>
    </row>
    <row r="45" spans="1:6" ht="51.75" x14ac:dyDescent="0.25">
      <c r="A45" s="38" t="s">
        <v>45</v>
      </c>
      <c r="B45" s="18" t="s">
        <v>5</v>
      </c>
      <c r="C45" s="23" t="s">
        <v>46</v>
      </c>
      <c r="D45" s="39">
        <f t="shared" ref="D45:E48" si="1">D46</f>
        <v>32067.57</v>
      </c>
      <c r="E45" s="39">
        <f t="shared" si="1"/>
        <v>25192.09</v>
      </c>
      <c r="F45" s="14">
        <f t="shared" si="0"/>
        <v>78.55939817079998</v>
      </c>
    </row>
    <row r="46" spans="1:6" ht="102.75" x14ac:dyDescent="0.25">
      <c r="A46" s="38" t="s">
        <v>47</v>
      </c>
      <c r="B46" s="18" t="s">
        <v>5</v>
      </c>
      <c r="C46" s="23" t="s">
        <v>48</v>
      </c>
      <c r="D46" s="41">
        <f t="shared" si="1"/>
        <v>32067.57</v>
      </c>
      <c r="E46" s="41">
        <f t="shared" si="1"/>
        <v>25192.09</v>
      </c>
      <c r="F46" s="14">
        <f t="shared" si="0"/>
        <v>78.55939817079998</v>
      </c>
    </row>
    <row r="47" spans="1:6" ht="77.25" x14ac:dyDescent="0.25">
      <c r="A47" s="38" t="s">
        <v>49</v>
      </c>
      <c r="B47" s="19" t="s">
        <v>5</v>
      </c>
      <c r="C47" s="23" t="s">
        <v>50</v>
      </c>
      <c r="D47" s="22">
        <f t="shared" si="1"/>
        <v>32067.57</v>
      </c>
      <c r="E47" s="22">
        <f t="shared" si="1"/>
        <v>25192.09</v>
      </c>
      <c r="F47" s="14">
        <f t="shared" si="0"/>
        <v>78.55939817079998</v>
      </c>
    </row>
    <row r="48" spans="1:6" ht="90" x14ac:dyDescent="0.25">
      <c r="A48" s="38" t="s">
        <v>51</v>
      </c>
      <c r="B48" s="18" t="s">
        <v>5</v>
      </c>
      <c r="C48" s="23" t="s">
        <v>52</v>
      </c>
      <c r="D48" s="22">
        <f t="shared" si="1"/>
        <v>32067.57</v>
      </c>
      <c r="E48" s="22">
        <f t="shared" si="1"/>
        <v>25192.09</v>
      </c>
      <c r="F48" s="14">
        <f t="shared" si="0"/>
        <v>78.55939817079998</v>
      </c>
    </row>
    <row r="49" spans="1:6" ht="90" x14ac:dyDescent="0.25">
      <c r="A49" s="38" t="s">
        <v>51</v>
      </c>
      <c r="B49" s="18" t="s">
        <v>5</v>
      </c>
      <c r="C49" s="23" t="s">
        <v>153</v>
      </c>
      <c r="D49" s="22">
        <v>32067.57</v>
      </c>
      <c r="E49" s="24">
        <v>25192.09</v>
      </c>
      <c r="F49" s="14">
        <f t="shared" si="0"/>
        <v>78.55939817079998</v>
      </c>
    </row>
    <row r="50" spans="1:6" ht="26.25" x14ac:dyDescent="0.25">
      <c r="A50" s="38" t="s">
        <v>104</v>
      </c>
      <c r="B50" s="18" t="s">
        <v>5</v>
      </c>
      <c r="C50" s="23" t="s">
        <v>53</v>
      </c>
      <c r="D50" s="39">
        <f t="shared" ref="D50:E52" si="2">D51</f>
        <v>455944.43</v>
      </c>
      <c r="E50" s="39">
        <f t="shared" si="2"/>
        <v>451847.18</v>
      </c>
      <c r="F50" s="14">
        <f t="shared" si="0"/>
        <v>99.101370752571754</v>
      </c>
    </row>
    <row r="51" spans="1:6" x14ac:dyDescent="0.25">
      <c r="A51" s="38" t="s">
        <v>54</v>
      </c>
      <c r="B51" s="18" t="s">
        <v>5</v>
      </c>
      <c r="C51" s="23" t="s">
        <v>55</v>
      </c>
      <c r="D51" s="13">
        <f t="shared" si="2"/>
        <v>455944.43</v>
      </c>
      <c r="E51" s="13">
        <f t="shared" si="2"/>
        <v>451847.18</v>
      </c>
      <c r="F51" s="14">
        <f t="shared" si="0"/>
        <v>99.101370752571754</v>
      </c>
    </row>
    <row r="52" spans="1:6" ht="26.25" x14ac:dyDescent="0.25">
      <c r="A52" s="38" t="s">
        <v>56</v>
      </c>
      <c r="B52" s="18" t="s">
        <v>5</v>
      </c>
      <c r="C52" s="23" t="s">
        <v>57</v>
      </c>
      <c r="D52" s="13">
        <f t="shared" si="2"/>
        <v>455944.43</v>
      </c>
      <c r="E52" s="13">
        <f t="shared" si="2"/>
        <v>451847.18</v>
      </c>
      <c r="F52" s="14">
        <f t="shared" si="0"/>
        <v>99.101370752571754</v>
      </c>
    </row>
    <row r="53" spans="1:6" ht="39" x14ac:dyDescent="0.25">
      <c r="A53" s="38" t="s">
        <v>58</v>
      </c>
      <c r="B53" s="18" t="s">
        <v>5</v>
      </c>
      <c r="C53" s="23" t="s">
        <v>59</v>
      </c>
      <c r="D53" s="13">
        <f>D54+D55</f>
        <v>455944.43</v>
      </c>
      <c r="E53" s="13">
        <f>E54+E55</f>
        <v>451847.18</v>
      </c>
      <c r="F53" s="14">
        <f t="shared" si="0"/>
        <v>99.101370752571754</v>
      </c>
    </row>
    <row r="54" spans="1:6" ht="51.75" x14ac:dyDescent="0.25">
      <c r="A54" s="38" t="s">
        <v>105</v>
      </c>
      <c r="B54" s="18" t="s">
        <v>5</v>
      </c>
      <c r="C54" s="23" t="s">
        <v>155</v>
      </c>
      <c r="D54" s="22">
        <v>409714.43</v>
      </c>
      <c r="E54" s="24">
        <v>345677.18</v>
      </c>
      <c r="F54" s="14">
        <f t="shared" si="0"/>
        <v>84.370272240594502</v>
      </c>
    </row>
    <row r="55" spans="1:6" ht="64.5" x14ac:dyDescent="0.25">
      <c r="A55" s="38" t="s">
        <v>154</v>
      </c>
      <c r="B55" s="18" t="s">
        <v>5</v>
      </c>
      <c r="C55" s="23" t="s">
        <v>155</v>
      </c>
      <c r="D55" s="22">
        <v>46230</v>
      </c>
      <c r="E55" s="24">
        <v>106170</v>
      </c>
      <c r="F55" s="14">
        <f t="shared" si="0"/>
        <v>229.65606748864374</v>
      </c>
    </row>
    <row r="56" spans="1:6" ht="26.25" x14ac:dyDescent="0.25">
      <c r="A56" s="38" t="s">
        <v>60</v>
      </c>
      <c r="B56" s="18" t="s">
        <v>5</v>
      </c>
      <c r="C56" s="23" t="s">
        <v>61</v>
      </c>
      <c r="D56" s="39">
        <f t="shared" ref="D56:E59" si="3">D57</f>
        <v>43261.94</v>
      </c>
      <c r="E56" s="39">
        <f t="shared" si="3"/>
        <v>29518.82</v>
      </c>
      <c r="F56" s="14">
        <f t="shared" si="0"/>
        <v>68.232769958998603</v>
      </c>
    </row>
    <row r="57" spans="1:6" ht="39" x14ac:dyDescent="0.25">
      <c r="A57" s="38" t="s">
        <v>62</v>
      </c>
      <c r="B57" s="18" t="s">
        <v>5</v>
      </c>
      <c r="C57" s="23" t="s">
        <v>63</v>
      </c>
      <c r="D57" s="13">
        <f t="shared" si="3"/>
        <v>43261.94</v>
      </c>
      <c r="E57" s="13">
        <f t="shared" si="3"/>
        <v>29518.82</v>
      </c>
      <c r="F57" s="14">
        <f t="shared" si="0"/>
        <v>68.232769958998603</v>
      </c>
    </row>
    <row r="58" spans="1:6" ht="39" x14ac:dyDescent="0.25">
      <c r="A58" s="38" t="s">
        <v>64</v>
      </c>
      <c r="B58" s="18" t="s">
        <v>5</v>
      </c>
      <c r="C58" s="23" t="s">
        <v>65</v>
      </c>
      <c r="D58" s="13">
        <f t="shared" si="3"/>
        <v>43261.94</v>
      </c>
      <c r="E58" s="13">
        <f t="shared" si="3"/>
        <v>29518.82</v>
      </c>
      <c r="F58" s="14">
        <f t="shared" si="0"/>
        <v>68.232769958998603</v>
      </c>
    </row>
    <row r="59" spans="1:6" ht="51.75" x14ac:dyDescent="0.25">
      <c r="A59" s="38" t="s">
        <v>66</v>
      </c>
      <c r="B59" s="18" t="s">
        <v>5</v>
      </c>
      <c r="C59" s="23" t="s">
        <v>67</v>
      </c>
      <c r="D59" s="13">
        <f t="shared" si="3"/>
        <v>43261.94</v>
      </c>
      <c r="E59" s="13">
        <f t="shared" si="3"/>
        <v>29518.82</v>
      </c>
      <c r="F59" s="14">
        <f t="shared" si="0"/>
        <v>68.232769958998603</v>
      </c>
    </row>
    <row r="60" spans="1:6" ht="51.75" x14ac:dyDescent="0.25">
      <c r="A60" s="38" t="s">
        <v>66</v>
      </c>
      <c r="B60" s="18" t="s">
        <v>5</v>
      </c>
      <c r="C60" s="23" t="s">
        <v>106</v>
      </c>
      <c r="D60" s="22">
        <v>43261.94</v>
      </c>
      <c r="E60" s="24">
        <v>29518.82</v>
      </c>
      <c r="F60" s="14">
        <f t="shared" si="0"/>
        <v>68.232769958998603</v>
      </c>
    </row>
    <row r="61" spans="1:6" x14ac:dyDescent="0.25">
      <c r="A61" s="38" t="s">
        <v>68</v>
      </c>
      <c r="B61" s="18" t="s">
        <v>5</v>
      </c>
      <c r="C61" s="23" t="s">
        <v>69</v>
      </c>
      <c r="D61" s="39">
        <f>D62</f>
        <v>109101.62</v>
      </c>
      <c r="E61" s="40">
        <f>E62+E65</f>
        <v>193569.09</v>
      </c>
      <c r="F61" s="14">
        <f t="shared" si="0"/>
        <v>177.42091272338578</v>
      </c>
    </row>
    <row r="62" spans="1:6" x14ac:dyDescent="0.25">
      <c r="A62" s="38" t="s">
        <v>70</v>
      </c>
      <c r="B62" s="18" t="s">
        <v>5</v>
      </c>
      <c r="C62" s="23" t="s">
        <v>71</v>
      </c>
      <c r="D62" s="13">
        <f>D63</f>
        <v>109101.62</v>
      </c>
      <c r="E62" s="24">
        <f>E63</f>
        <v>161869.09</v>
      </c>
      <c r="F62" s="14">
        <f t="shared" si="0"/>
        <v>148.36543215398635</v>
      </c>
    </row>
    <row r="63" spans="1:6" ht="26.25" x14ac:dyDescent="0.25">
      <c r="A63" s="38" t="s">
        <v>72</v>
      </c>
      <c r="B63" s="18" t="s">
        <v>5</v>
      </c>
      <c r="C63" s="23" t="s">
        <v>107</v>
      </c>
      <c r="D63" s="13">
        <f>D64</f>
        <v>109101.62</v>
      </c>
      <c r="E63" s="24">
        <f>E64</f>
        <v>161869.09</v>
      </c>
      <c r="F63" s="14">
        <f t="shared" si="0"/>
        <v>148.36543215398635</v>
      </c>
    </row>
    <row r="64" spans="1:6" ht="26.25" x14ac:dyDescent="0.25">
      <c r="A64" s="38" t="s">
        <v>72</v>
      </c>
      <c r="B64" s="18" t="s">
        <v>5</v>
      </c>
      <c r="C64" s="23" t="s">
        <v>86</v>
      </c>
      <c r="D64" s="22">
        <v>109101.62</v>
      </c>
      <c r="E64" s="24">
        <v>161869.09</v>
      </c>
      <c r="F64" s="14">
        <f t="shared" si="0"/>
        <v>148.36543215398635</v>
      </c>
    </row>
    <row r="65" spans="1:6" x14ac:dyDescent="0.25">
      <c r="A65" s="38" t="s">
        <v>130</v>
      </c>
      <c r="B65" s="18" t="s">
        <v>5</v>
      </c>
      <c r="C65" s="23" t="s">
        <v>141</v>
      </c>
      <c r="D65" s="13">
        <v>0</v>
      </c>
      <c r="E65" s="13">
        <f>E66</f>
        <v>31700</v>
      </c>
      <c r="F65" s="14"/>
    </row>
    <row r="66" spans="1:6" ht="26.25" x14ac:dyDescent="0.25">
      <c r="A66" s="38" t="s">
        <v>131</v>
      </c>
      <c r="B66" s="18" t="s">
        <v>5</v>
      </c>
      <c r="C66" s="23" t="s">
        <v>142</v>
      </c>
      <c r="D66" s="13">
        <v>0</v>
      </c>
      <c r="E66" s="13">
        <f>E67</f>
        <v>31700</v>
      </c>
      <c r="F66" s="14"/>
    </row>
    <row r="67" spans="1:6" ht="26.25" x14ac:dyDescent="0.25">
      <c r="A67" s="38" t="s">
        <v>131</v>
      </c>
      <c r="B67" s="18" t="s">
        <v>5</v>
      </c>
      <c r="C67" s="23" t="s">
        <v>156</v>
      </c>
      <c r="D67" s="22">
        <v>0</v>
      </c>
      <c r="E67" s="24">
        <v>31700</v>
      </c>
      <c r="F67" s="14"/>
    </row>
    <row r="68" spans="1:6" x14ac:dyDescent="0.25">
      <c r="A68" s="38" t="s">
        <v>73</v>
      </c>
      <c r="B68" s="18" t="s">
        <v>5</v>
      </c>
      <c r="C68" s="23" t="s">
        <v>74</v>
      </c>
      <c r="D68" s="39">
        <f>D69+D92</f>
        <v>13806839.460000001</v>
      </c>
      <c r="E68" s="39">
        <f>E69+E92</f>
        <v>9314704.3099999987</v>
      </c>
      <c r="F68" s="14">
        <f t="shared" si="0"/>
        <v>67.464421071786674</v>
      </c>
    </row>
    <row r="69" spans="1:6" ht="39" x14ac:dyDescent="0.25">
      <c r="A69" s="38" t="s">
        <v>75</v>
      </c>
      <c r="B69" s="18" t="s">
        <v>5</v>
      </c>
      <c r="C69" s="23" t="s">
        <v>76</v>
      </c>
      <c r="D69" s="39">
        <f>D70+D77</f>
        <v>13806839.460000001</v>
      </c>
      <c r="E69" s="39">
        <f>E70+E77</f>
        <v>9320683.709999999</v>
      </c>
      <c r="F69" s="14">
        <f t="shared" si="0"/>
        <v>67.507728593521279</v>
      </c>
    </row>
    <row r="70" spans="1:6" ht="26.25" x14ac:dyDescent="0.25">
      <c r="A70" s="38" t="s">
        <v>77</v>
      </c>
      <c r="B70" s="18" t="s">
        <v>5</v>
      </c>
      <c r="C70" s="23" t="s">
        <v>89</v>
      </c>
      <c r="D70" s="39">
        <f>D71+D74</f>
        <v>5148415</v>
      </c>
      <c r="E70" s="39">
        <f>E71+E74</f>
        <v>5545078.1899999995</v>
      </c>
      <c r="F70" s="14">
        <f t="shared" si="0"/>
        <v>107.7045690761137</v>
      </c>
    </row>
    <row r="71" spans="1:6" ht="26.25" x14ac:dyDescent="0.25">
      <c r="A71" s="38" t="s">
        <v>78</v>
      </c>
      <c r="B71" s="18" t="s">
        <v>5</v>
      </c>
      <c r="C71" s="23" t="s">
        <v>90</v>
      </c>
      <c r="D71" s="39">
        <f>D72</f>
        <v>4691475</v>
      </c>
      <c r="E71" s="39">
        <f>E72</f>
        <v>4935375</v>
      </c>
      <c r="F71" s="14">
        <f t="shared" si="0"/>
        <v>105.19879142487171</v>
      </c>
    </row>
    <row r="72" spans="1:6" ht="39" x14ac:dyDescent="0.25">
      <c r="A72" s="38" t="s">
        <v>132</v>
      </c>
      <c r="B72" s="18" t="s">
        <v>5</v>
      </c>
      <c r="C72" s="23" t="s">
        <v>91</v>
      </c>
      <c r="D72" s="13">
        <f>D73</f>
        <v>4691475</v>
      </c>
      <c r="E72" s="13">
        <f>E73</f>
        <v>4935375</v>
      </c>
      <c r="F72" s="14">
        <f t="shared" si="0"/>
        <v>105.19879142487171</v>
      </c>
    </row>
    <row r="73" spans="1:6" ht="39" x14ac:dyDescent="0.25">
      <c r="A73" s="38" t="s">
        <v>132</v>
      </c>
      <c r="B73" s="18" t="s">
        <v>5</v>
      </c>
      <c r="C73" s="23" t="s">
        <v>108</v>
      </c>
      <c r="D73" s="22">
        <v>4691475</v>
      </c>
      <c r="E73" s="24">
        <v>4935375</v>
      </c>
      <c r="F73" s="14">
        <f t="shared" si="0"/>
        <v>105.19879142487171</v>
      </c>
    </row>
    <row r="74" spans="1:6" ht="26.25" x14ac:dyDescent="0.25">
      <c r="A74" s="38" t="s">
        <v>109</v>
      </c>
      <c r="B74" s="18" t="s">
        <v>5</v>
      </c>
      <c r="C74" s="23" t="s">
        <v>110</v>
      </c>
      <c r="D74" s="39">
        <f>D75</f>
        <v>456940</v>
      </c>
      <c r="E74" s="39">
        <f>E75</f>
        <v>609703.18999999994</v>
      </c>
      <c r="F74" s="14">
        <f t="shared" si="0"/>
        <v>133.43178316628001</v>
      </c>
    </row>
    <row r="75" spans="1:6" ht="39" x14ac:dyDescent="0.25">
      <c r="A75" s="38" t="s">
        <v>88</v>
      </c>
      <c r="B75" s="18" t="s">
        <v>5</v>
      </c>
      <c r="C75" s="23" t="s">
        <v>111</v>
      </c>
      <c r="D75" s="13">
        <f>D76</f>
        <v>456940</v>
      </c>
      <c r="E75" s="13">
        <f>E76</f>
        <v>609703.18999999994</v>
      </c>
      <c r="F75" s="14">
        <f t="shared" si="0"/>
        <v>133.43178316628001</v>
      </c>
    </row>
    <row r="76" spans="1:6" ht="39" x14ac:dyDescent="0.25">
      <c r="A76" s="38" t="s">
        <v>88</v>
      </c>
      <c r="B76" s="18" t="s">
        <v>5</v>
      </c>
      <c r="C76" s="23" t="s">
        <v>112</v>
      </c>
      <c r="D76" s="22">
        <v>456940</v>
      </c>
      <c r="E76" s="24">
        <v>609703.18999999994</v>
      </c>
      <c r="F76" s="14">
        <f t="shared" si="0"/>
        <v>133.43178316628001</v>
      </c>
    </row>
    <row r="77" spans="1:6" ht="37.5" customHeight="1" x14ac:dyDescent="0.25">
      <c r="A77" s="38" t="s">
        <v>79</v>
      </c>
      <c r="B77" s="18" t="s">
        <v>5</v>
      </c>
      <c r="C77" s="23" t="s">
        <v>95</v>
      </c>
      <c r="D77" s="39">
        <f>D78+D80+D83+D89+D86</f>
        <v>8658424.4600000009</v>
      </c>
      <c r="E77" s="39">
        <f>E78+E80+E83+E89+E86</f>
        <v>3775605.52</v>
      </c>
      <c r="F77" s="14">
        <f t="shared" si="0"/>
        <v>43.60614956499834</v>
      </c>
    </row>
    <row r="78" spans="1:6" ht="0.75" hidden="1" customHeight="1" x14ac:dyDescent="0.25">
      <c r="A78" s="38" t="s">
        <v>133</v>
      </c>
      <c r="B78" s="18" t="s">
        <v>5</v>
      </c>
      <c r="C78" s="23" t="s">
        <v>143</v>
      </c>
      <c r="D78" s="39">
        <f>D79</f>
        <v>0</v>
      </c>
      <c r="E78" s="39">
        <f>E79</f>
        <v>0</v>
      </c>
      <c r="F78" s="14"/>
    </row>
    <row r="79" spans="1:6" ht="90" hidden="1" x14ac:dyDescent="0.25">
      <c r="A79" s="38" t="s">
        <v>134</v>
      </c>
      <c r="B79" s="18" t="s">
        <v>5</v>
      </c>
      <c r="C79" s="23" t="s">
        <v>144</v>
      </c>
      <c r="D79" s="13">
        <v>0</v>
      </c>
      <c r="E79" s="24">
        <v>0</v>
      </c>
      <c r="F79" s="14"/>
    </row>
    <row r="80" spans="1:6" ht="51.75" x14ac:dyDescent="0.25">
      <c r="A80" s="28" t="s">
        <v>159</v>
      </c>
      <c r="B80" s="29" t="s">
        <v>5</v>
      </c>
      <c r="C80" s="30" t="s">
        <v>160</v>
      </c>
      <c r="D80" s="41">
        <f>D81</f>
        <v>6000000</v>
      </c>
      <c r="E80" s="41">
        <f>E81</f>
        <v>0</v>
      </c>
      <c r="F80" s="14">
        <f t="shared" si="0"/>
        <v>0</v>
      </c>
    </row>
    <row r="81" spans="1:6" ht="51.75" x14ac:dyDescent="0.25">
      <c r="A81" s="28" t="s">
        <v>159</v>
      </c>
      <c r="B81" s="29" t="s">
        <v>5</v>
      </c>
      <c r="C81" s="30" t="s">
        <v>161</v>
      </c>
      <c r="D81" s="22">
        <f>D82</f>
        <v>6000000</v>
      </c>
      <c r="E81" s="22">
        <f>E82</f>
        <v>0</v>
      </c>
      <c r="F81" s="14">
        <f t="shared" si="0"/>
        <v>0</v>
      </c>
    </row>
    <row r="82" spans="1:6" ht="51.75" x14ac:dyDescent="0.25">
      <c r="A82" s="28" t="s">
        <v>159</v>
      </c>
      <c r="B82" s="29" t="s">
        <v>5</v>
      </c>
      <c r="C82" s="30" t="s">
        <v>162</v>
      </c>
      <c r="D82" s="13">
        <v>6000000</v>
      </c>
      <c r="E82" s="22">
        <v>0</v>
      </c>
      <c r="F82" s="14">
        <f t="shared" si="0"/>
        <v>0</v>
      </c>
    </row>
    <row r="83" spans="1:6" ht="39" x14ac:dyDescent="0.25">
      <c r="A83" s="28" t="s">
        <v>115</v>
      </c>
      <c r="B83" s="29" t="s">
        <v>5</v>
      </c>
      <c r="C83" s="30" t="s">
        <v>116</v>
      </c>
      <c r="D83" s="41">
        <f>D84</f>
        <v>21000</v>
      </c>
      <c r="E83" s="41">
        <f>E84</f>
        <v>0</v>
      </c>
      <c r="F83" s="14">
        <f t="shared" si="0"/>
        <v>0</v>
      </c>
    </row>
    <row r="84" spans="1:6" ht="51.75" x14ac:dyDescent="0.25">
      <c r="A84" s="28" t="s">
        <v>117</v>
      </c>
      <c r="B84" s="29" t="s">
        <v>5</v>
      </c>
      <c r="C84" s="30" t="s">
        <v>118</v>
      </c>
      <c r="D84" s="22">
        <f>D85</f>
        <v>21000</v>
      </c>
      <c r="E84" s="22">
        <f>E85</f>
        <v>0</v>
      </c>
      <c r="F84" s="14">
        <f t="shared" si="0"/>
        <v>0</v>
      </c>
    </row>
    <row r="85" spans="1:6" ht="77.25" x14ac:dyDescent="0.25">
      <c r="A85" s="28" t="s">
        <v>119</v>
      </c>
      <c r="B85" s="29" t="s">
        <v>5</v>
      </c>
      <c r="C85" s="30" t="s">
        <v>163</v>
      </c>
      <c r="D85" s="13">
        <v>21000</v>
      </c>
      <c r="E85" s="22">
        <v>0</v>
      </c>
      <c r="F85" s="14">
        <f t="shared" si="0"/>
        <v>0</v>
      </c>
    </row>
    <row r="86" spans="1:6" ht="26.25" x14ac:dyDescent="0.25">
      <c r="A86" s="38" t="s">
        <v>135</v>
      </c>
      <c r="B86" s="18" t="s">
        <v>5</v>
      </c>
      <c r="C86" s="23" t="s">
        <v>145</v>
      </c>
      <c r="D86" s="40">
        <f>D87</f>
        <v>0</v>
      </c>
      <c r="E86" s="40">
        <f>E87</f>
        <v>14763</v>
      </c>
      <c r="F86" s="14"/>
    </row>
    <row r="87" spans="1:6" ht="26.25" x14ac:dyDescent="0.25">
      <c r="A87" s="38" t="s">
        <v>136</v>
      </c>
      <c r="B87" s="18" t="s">
        <v>5</v>
      </c>
      <c r="C87" s="23" t="s">
        <v>146</v>
      </c>
      <c r="D87" s="24">
        <f>D88</f>
        <v>0</v>
      </c>
      <c r="E87" s="24">
        <f>E88</f>
        <v>14763</v>
      </c>
      <c r="F87" s="14"/>
    </row>
    <row r="88" spans="1:6" ht="26.25" x14ac:dyDescent="0.25">
      <c r="A88" s="38" t="s">
        <v>136</v>
      </c>
      <c r="B88" s="18" t="s">
        <v>5</v>
      </c>
      <c r="C88" s="23" t="s">
        <v>157</v>
      </c>
      <c r="D88" s="13">
        <v>0</v>
      </c>
      <c r="E88" s="24">
        <v>14763</v>
      </c>
      <c r="F88" s="14"/>
    </row>
    <row r="89" spans="1:6" x14ac:dyDescent="0.25">
      <c r="A89" s="38" t="s">
        <v>80</v>
      </c>
      <c r="B89" s="18" t="s">
        <v>5</v>
      </c>
      <c r="C89" s="23" t="s">
        <v>94</v>
      </c>
      <c r="D89" s="39">
        <f>D90</f>
        <v>2637424.46</v>
      </c>
      <c r="E89" s="39">
        <f>E90</f>
        <v>3760842.52</v>
      </c>
      <c r="F89" s="14">
        <f t="shared" si="0"/>
        <v>142.59526962906835</v>
      </c>
    </row>
    <row r="90" spans="1:6" ht="26.25" x14ac:dyDescent="0.25">
      <c r="A90" s="38" t="s">
        <v>81</v>
      </c>
      <c r="B90" s="18" t="s">
        <v>5</v>
      </c>
      <c r="C90" s="23" t="s">
        <v>93</v>
      </c>
      <c r="D90" s="13">
        <f>D91</f>
        <v>2637424.46</v>
      </c>
      <c r="E90" s="13">
        <f>E91</f>
        <v>3760842.52</v>
      </c>
      <c r="F90" s="14">
        <f t="shared" si="0"/>
        <v>142.59526962906835</v>
      </c>
    </row>
    <row r="91" spans="1:6" ht="26.25" x14ac:dyDescent="0.25">
      <c r="A91" s="38" t="s">
        <v>81</v>
      </c>
      <c r="B91" s="18" t="s">
        <v>5</v>
      </c>
      <c r="C91" s="23" t="s">
        <v>92</v>
      </c>
      <c r="D91" s="31">
        <v>2637424.46</v>
      </c>
      <c r="E91" s="24">
        <v>3760842.52</v>
      </c>
      <c r="F91" s="14">
        <f t="shared" ref="F91:F95" si="4">E91/D91*100</f>
        <v>142.59526962906835</v>
      </c>
    </row>
    <row r="92" spans="1:6" ht="51.75" x14ac:dyDescent="0.25">
      <c r="A92" s="38" t="s">
        <v>137</v>
      </c>
      <c r="B92" s="18" t="s">
        <v>5</v>
      </c>
      <c r="C92" s="23" t="s">
        <v>147</v>
      </c>
      <c r="D92" s="39">
        <v>0</v>
      </c>
      <c r="E92" s="40">
        <f>E93</f>
        <v>-5979.4</v>
      </c>
      <c r="F92" s="14"/>
    </row>
    <row r="93" spans="1:6" ht="51.75" x14ac:dyDescent="0.25">
      <c r="A93" s="38" t="s">
        <v>138</v>
      </c>
      <c r="B93" s="18" t="s">
        <v>5</v>
      </c>
      <c r="C93" s="23" t="s">
        <v>148</v>
      </c>
      <c r="D93" s="13">
        <v>0</v>
      </c>
      <c r="E93" s="24">
        <f>E94</f>
        <v>-5979.4</v>
      </c>
      <c r="F93" s="14"/>
    </row>
    <row r="94" spans="1:6" ht="51.75" x14ac:dyDescent="0.25">
      <c r="A94" s="38" t="s">
        <v>139</v>
      </c>
      <c r="B94" s="18" t="s">
        <v>5</v>
      </c>
      <c r="C94" s="23" t="s">
        <v>149</v>
      </c>
      <c r="D94" s="13">
        <v>0</v>
      </c>
      <c r="E94" s="27">
        <f>E95</f>
        <v>-5979.4</v>
      </c>
      <c r="F94" s="14"/>
    </row>
    <row r="95" spans="1:6" ht="51.75" x14ac:dyDescent="0.25">
      <c r="A95" s="38" t="s">
        <v>139</v>
      </c>
      <c r="B95" s="18" t="s">
        <v>5</v>
      </c>
      <c r="C95" s="23" t="s">
        <v>158</v>
      </c>
      <c r="D95" s="13">
        <v>0</v>
      </c>
      <c r="E95" s="27">
        <v>-5979.4</v>
      </c>
      <c r="F95" s="14"/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2022-10-13T07:05:45Z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