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Тюрикова\заседание 5\"/>
    </mc:Choice>
  </mc:AlternateContent>
  <bookViews>
    <workbookView xWindow="0" yWindow="0" windowWidth="28800" windowHeight="12435"/>
  </bookViews>
  <sheets>
    <sheet name="Лист1" sheetId="3" r:id="rId1"/>
  </sheets>
  <calcPr calcId="152511"/>
</workbook>
</file>

<file path=xl/calcChain.xml><?xml version="1.0" encoding="utf-8"?>
<calcChain xmlns="http://schemas.openxmlformats.org/spreadsheetml/2006/main">
  <c r="D14" i="3" l="1"/>
  <c r="D13" i="3"/>
  <c r="D12" i="3"/>
  <c r="D11" i="3"/>
  <c r="C13" i="3"/>
  <c r="C12" i="3"/>
  <c r="C10" i="3"/>
  <c r="D10" i="3" s="1"/>
  <c r="C9" i="3"/>
  <c r="D9" i="3" s="1"/>
  <c r="C49" i="3" l="1"/>
  <c r="C46" i="3"/>
  <c r="C47" i="3"/>
  <c r="D48" i="3"/>
  <c r="D47" i="3"/>
  <c r="D46" i="3"/>
  <c r="C21" i="3" l="1"/>
  <c r="C42" i="3" l="1"/>
  <c r="D43" i="3"/>
  <c r="C39" i="3"/>
  <c r="D41" i="3"/>
  <c r="C40" i="3"/>
  <c r="D40" i="3"/>
  <c r="C30" i="3"/>
  <c r="C18" i="3" l="1"/>
  <c r="D21" i="3"/>
  <c r="C31" i="3" l="1"/>
  <c r="C29" i="3"/>
  <c r="C24" i="3"/>
  <c r="D24" i="3" s="1"/>
  <c r="D27" i="3"/>
  <c r="D26" i="3"/>
  <c r="C22" i="3"/>
  <c r="D22" i="3" s="1"/>
  <c r="D23" i="3"/>
  <c r="D32" i="3"/>
  <c r="D31" i="3"/>
  <c r="D30" i="3"/>
  <c r="D29" i="3"/>
  <c r="D28" i="3"/>
  <c r="D25" i="3"/>
  <c r="D20" i="3"/>
  <c r="D19" i="3"/>
  <c r="D17" i="3"/>
  <c r="C16" i="3"/>
  <c r="D16" i="3" s="1"/>
  <c r="C15" i="3" l="1"/>
  <c r="D15" i="3" s="1"/>
  <c r="D18" i="3"/>
  <c r="D45" i="3"/>
  <c r="D44" i="3"/>
  <c r="D39" i="3"/>
  <c r="B49" i="3"/>
  <c r="C37" i="3"/>
  <c r="C7" i="3"/>
  <c r="C6" i="3" s="1"/>
  <c r="D6" i="3" s="1"/>
  <c r="D8" i="3"/>
  <c r="D42" i="3" l="1"/>
  <c r="D7" i="3"/>
  <c r="D36" i="3" l="1"/>
  <c r="C34" i="3"/>
  <c r="D34" i="3" s="1"/>
  <c r="D38" i="3"/>
  <c r="D35" i="3"/>
  <c r="D37" i="3"/>
  <c r="C33" i="3" l="1"/>
  <c r="D33" i="3" l="1"/>
  <c r="D49" i="3" s="1"/>
</calcChain>
</file>

<file path=xl/sharedStrings.xml><?xml version="1.0" encoding="utf-8"?>
<sst xmlns="http://schemas.openxmlformats.org/spreadsheetml/2006/main" count="74" uniqueCount="73">
  <si>
    <t>Единица измерения: руб.</t>
  </si>
  <si>
    <t>Наименование показателя</t>
  </si>
  <si>
    <t xml:space="preserve">    Муниципальная программа Пестяковского муниципального района "Развитие образования Пестяковского муниципального района"</t>
  </si>
  <si>
    <t xml:space="preserve">      Подпрограмма "Развитие дошкольного образования Пестяковского муниципального района"</t>
  </si>
  <si>
    <t xml:space="preserve">          Предоставление общедоступного и бесплатного дошкольного образования (содержание детей в муниципальных дошкольных организациях)</t>
  </si>
  <si>
    <t xml:space="preserve">      Подпрограмма "Развитие общего образования Пестяковского муниципального района"</t>
  </si>
  <si>
    <t xml:space="preserve">          Предоставление общедоступного и бесплатного начального общего, основного общего, среднего общего образования</t>
  </si>
  <si>
    <t xml:space="preserve">      Подпрограмма "Формирование культуры здорового и безопасного образа жизни детей Пестяковского муниципального района"</t>
  </si>
  <si>
    <t xml:space="preserve">      Подпрограмма "Комплексная безопасность организаций, подведомственных отделу образования Пестяковского муниципального района"</t>
  </si>
  <si>
    <t xml:space="preserve">      Подпрограмма "Обеспечение деятельности образовательных организаций Пестяковского муниципального района"</t>
  </si>
  <si>
    <t xml:space="preserve">          Обеспечение деятельности муниципальных учреждений казенного типа "Методический кабинет" и "Централизованная бухгалтерия"</t>
  </si>
  <si>
    <t xml:space="preserve">    Муниципальная программа Пестяковского муниципального района "Обеспечение доступным и комфортным жильем населения Пестяковского муниципального района"</t>
  </si>
  <si>
    <t xml:space="preserve">      Подпрограмма "Обеспечение жильем молодых семей"</t>
  </si>
  <si>
    <t xml:space="preserve">      Подпрограмма "Государственная и муниципальная поддержка граждан в сфере ипотечного жилищного кредитования"</t>
  </si>
  <si>
    <t xml:space="preserve">    Муниципальная программа Пестяковского муниципального района "Совершенствование местного самоуправления Пестяковского муниципального района"</t>
  </si>
  <si>
    <t xml:space="preserve">      Подпрограмма "Иные мероприятия в области муниципального управления"</t>
  </si>
  <si>
    <t>ВСЕГО РАСХОДОВ:</t>
  </si>
  <si>
    <t>Иные расходы в области муниципального управления</t>
  </si>
  <si>
    <t>Обоснование внесения изменений</t>
  </si>
  <si>
    <t>Утверждено в бюджете на 2020 год</t>
  </si>
  <si>
    <t>Уточненный объем на 2020 год</t>
  </si>
  <si>
    <t>Изменение на 2020 год</t>
  </si>
  <si>
    <t>Приложение № 2</t>
  </si>
  <si>
    <t>Представительские расходы на прием лиц, участвующих в мероприятиях, организованных муниципальным районом</t>
  </si>
  <si>
    <t>Выплата пенсий за выслугу лет лицам, замещавшим выборные муниципальные должности и муниципальные должности муниципальной службы органов местного самоуправления Пестяковского муниципального района и иные социальные выплаты</t>
  </si>
  <si>
    <t xml:space="preserve">         Выполнение расходных обязательств органов местного самоуправления Пестяковского муниципального района по расходам на предоставление социальных выплат молодым семьям на приобретение (строительство) жилого помещения</t>
  </si>
  <si>
    <t xml:space="preserve">Предоставление дополнительных социальных выплат в размере 5% расчетной стоимости жилья </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</si>
  <si>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</si>
  <si>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 xml:space="preserve">      Подпрограмма "Содействие развитию малого и среднего предпринимательства в Пестяковском муниципальном районе"</t>
  </si>
  <si>
    <t xml:space="preserve">         Поддержка субъектов малого и среднего предпринимательства в продвижении их продукции, товаров и услуг</t>
  </si>
  <si>
    <t>Недостаточно средств на выплату муниципальной пенсии, ввиду индексации с 01.10.2020 года на 4,2%.</t>
  </si>
  <si>
    <t xml:space="preserve">    Муниципальная программа Пестяковского муниципального района "Экономическое развитие Пестяковского муниципального района"</t>
  </si>
  <si>
    <t>Отсутствует необходимость в данных средствах (перераспределение на выплату муниципальной пенсии)</t>
  </si>
  <si>
    <t xml:space="preserve">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t>
  </si>
  <si>
    <t xml:space="preserve">      Подпрограмма "Развитие дополнительного образования Пестяковского муниципального района"</t>
  </si>
  <si>
    <t xml:space="preserve">         Осуществление переданных государственных полномочий по организации двухразового питания детей-сирот и детей, находящихся в трудной жизненной ситуации, в лагерях дневного пребывания   </t>
  </si>
  <si>
    <t xml:space="preserve">Софинансирование расходов по организации отдыха детей в части организации двухразового питания в лагерях дневного пребывания  </t>
  </si>
  <si>
    <t xml:space="preserve">Расходы по организации отдыха детей в каникулярное время в части организации двухразового питания в лагерях дневного пребывания   </t>
  </si>
  <si>
    <t>В связи с невыполнением плана по количеству детей в лагере уменьшены средства софинансирования за счет средств местного бюджета</t>
  </si>
  <si>
    <t xml:space="preserve"> Расходы на организацию питания детей в детских дошкольных учреждениях и садовых группах при школах за счет средств родительской платы</t>
  </si>
  <si>
    <t>Согласно Закона Ивановской области № 63-ОЗ от 29.10.2020 года «О внесении изменений в Закон Ивановской области «Об областном бюджете на 2020 год и на плановый период 2021 и 2022 годов».                   Невыполнение плана по количеству детей в лагере из-за пандемии.</t>
  </si>
  <si>
    <t xml:space="preserve">Уменьшены ЛБО на питание в садах и садовых группах при школах, ввиду закрытия на карантин. </t>
  </si>
  <si>
    <t xml:space="preserve">1. Законом Ивановской области № 63-ОЗ от 29.10.2020 года «О внесении изменений в Закон Ивановской области «Об областном бюджете на 2020 год и на плановый период 2021 и 2022 годов» уменьшены средства в сумме 53 130,00 руб.                                                                 2.Уменьшены средства на питание в садах и садовых группах при школах за счет средств родительской платы в сумме 9 357,06 руб. </t>
  </si>
  <si>
    <t>Изменение объема расходов по муниципальным программам бюджета Пестяковского муниципального района на 2020 год</t>
  </si>
  <si>
    <t>Увеличены ЛБО на установку дверей в детских садах по предписанию СЭС и прокуратуры (перераспределены с подпрограммы "Развитие дополнительного образования Пестяковского мунициплаьного района")</t>
  </si>
  <si>
    <t>Уменьшены ЛБО за счет средств местного бюджета ввиду первоначально заложенного больше процента софинансирования (заложено первоначально 1% от средств областного бюджета, по Соглашению предусматривается 0,1% за счет средств местного бюджета).</t>
  </si>
  <si>
    <t xml:space="preserve">  Предоставление общедоступного и бесплатного дополнительного образования в образовательных организациях</t>
  </si>
  <si>
    <t>Проведен анализ расходов на коммунальные услуги, уменьшены расходы на оплату договоров потребеления воды.</t>
  </si>
  <si>
    <t xml:space="preserve">экономия от обслуживания Контроллера охранно-пожарного "Приток" (Прибор для организации охраны объектов). </t>
  </si>
  <si>
    <t>Внутри мероприятия перераспределены средства в сумме  62 890,71 руб. и дополнительно увеличены ЛБО на приобретение рециркуляторов бактерицидных, ультрафиолетовых бактерицидных  ламп-озонаторов (перераспределены средства в сумме 3 109,29 руб.с мероприятия программ цифрового и гумманитарного профилей )</t>
  </si>
  <si>
    <t xml:space="preserve"> Охрана образовательных организаций</t>
  </si>
  <si>
    <t>Увеличены ЛБО на приобретение оргтехники и ремонт автомобиля.(перераспределены с уменьшенных подпрограмм  программы "Развитие образования"</t>
  </si>
  <si>
    <t xml:space="preserve"> Уменьшены ЛБО за счет средств бюджета Пестяковского городского поселения в сумме 465 429,71 руб. и увеличены ЛБО за счет средств Пестяковского муниципального района в сумме 5 670,00 руб.                         Виду того, что средства областного бюджета на приобретение(строительство) жилого помещения  были предоставлены молодым семьям Пестяковского сельского поселения, средства софинансирования за счет средств Пестяковского городского поселения остались невостребованными и будут возвращены в бюджет Пестяковского городского поселения.                              Софиннсирование средств было проведено за счет местного бюджета в сумме 5 670,00 руб., перераспределенных с муниципальной программы "Экономическое развитие Пестяковского муниципального района".</t>
  </si>
  <si>
    <t xml:space="preserve">Согласно постановления Правительства Ивановской области от 30 октября 2020 г. № 543-п «О внесении изменений в постановление Правительства Ивановской области от 13.11.2013 № 450-п «Об утверждении государственной программы «Развитие образования Ивановской области» в сумме 157 905,75 руб., за счет средст местного бюджета в сумме 1 595,01 руб.(софинансирование).                                                      На приобретение медицинских масок для работников муниципальных общеобразовательных организаций, дезинфицирующих средств (антисептиков) для обучающихся и обработку помещений муниципальных общеобразовательных организаций.
</t>
  </si>
  <si>
    <t>Подпрограмма "Обеспечение деятельности Администрации Пестяковского муниципального района, её структурных подразделений и муниципального бюджетного учреждения, обеспечивающего деятельность Администрации"</t>
  </si>
  <si>
    <t>Обеспечение деятельности Администрации Пестяковского муниципального района"</t>
  </si>
  <si>
    <t>Оплата за комплекс юридических, консультативных, представительских услуг по защите экономических интересов Администрации Пестяковского муниципального района</t>
  </si>
  <si>
    <t>Уменьшение стоимости ПСД для капитального ремонта крыши здания Администрации (перераспределены на оплату юридических услуг).</t>
  </si>
  <si>
    <t>В связи с приостановлением праздничных мероприятий на территории Пестяковского муниципального района ввиду пандемии, высвободились средства от приобретения сувенирной продукции на проведение районного конкурса "Царский гриб" (перераспределены на обеспечение жильем молодых семей).</t>
  </si>
  <si>
    <t>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(COVID -19) в муниципальных общеобразовательных организациях</t>
  </si>
  <si>
    <t xml:space="preserve">    Муниципальная программа Пестяковского муниципального района "Развитие сельских территорий и коммунальной инфраструктуры в Пестяковском муниципльаном районе"</t>
  </si>
  <si>
    <t xml:space="preserve">      Подпрограмма "Устойчивое развитие сельских территорий в Пестяковском муниципальном районе на 2018 - 2021 годы и на период до 2022 года"</t>
  </si>
  <si>
    <t>Иные межбюджетные трансферты бюджетам поселений из бюджета Пестяковского муниципального района, предназначенные для исполнения переданных полномочий по решению вопросов местного значения по дорожной деятельности в отношении автомобильных дорог местного значения в границах населенных пунктов поселений</t>
  </si>
  <si>
    <t xml:space="preserve">Согласно уточненного прогноза поступлений доходов от уплаты акцизов на нефтепродукты на 2020 год, предоставленному Управлением Федерального казначейства по Ивановской области размер межбюджетных трансфертов, передаваемых бюджету Пестяковского сельского поселения уменьшится на     391 162,65 руб. </t>
  </si>
  <si>
    <t xml:space="preserve">    Муниципальная программа Пестяковского муниципального района "Развитие культуры"</t>
  </si>
  <si>
    <t xml:space="preserve">      Подпрограмма "Дополнительное образование в сфере культуры и искусства"</t>
  </si>
  <si>
    <t xml:space="preserve">    Муниципальная программа Пестяковского муниципального района "Развитие физической культуры, спорта, туризма и реализация молодежной политики"</t>
  </si>
  <si>
    <t xml:space="preserve">      Подпрограмма "Развитие физической культуры и спорта в Пестяковском муниципальном районе"</t>
  </si>
  <si>
    <t>Организация и проведение спортивно - массовых мероприятий</t>
  </si>
  <si>
    <t>Реализация дополнительных общеобразовательных общеразвивающих программ в сфере культуры и искусства</t>
  </si>
  <si>
    <t xml:space="preserve">   </t>
  </si>
  <si>
    <t>По данным проведенного мониторинга Департаментом культуры и туризма Ивановской оласти выявлено невыполнение целевого показателя, связанного с доведением средней заработной платы педагогическим работникам дополнительного образования до уровня 23755,20 руб. Субсидия из областного бюджета на данные цели предоставлена в полном объеме, недостаточно среств местного бюджета в сумме 31000,00 руб. (перераспределены с организации и проведения спортивно - массовых мероприятий).</t>
  </si>
  <si>
    <t>В связи с пандемией сложилась экономия по запланированным  расходам на соревнования (средства перераспределены на доведение средней заработной платы работникам дополнительного образования в сфере культуры и искусства)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</si>
</sst>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name val="Times New Roman"/>
      <family val="1"/>
      <charset val="204"/>
    </font>
    <font>
      <sz val="12"/>
      <name val="Times New Roman"/>
      <family val="1"/>
      <charset val="204"/>
    </font>
    <font>
      <sz val="11"/>
      <name val="Times New Roman"/>
      <family val="1"/>
      <charset val="204"/>
    </font>
    <font>
      <sz val="10"/>
      <name val="Times New Roman"/>
      <family val="1"/>
      <charset val="204"/>
    </font>
    <font>
      <b/>
      <sz val="11"/>
      <name val="Times New Roman"/>
      <family val="1"/>
      <charset val="204"/>
    </font>
    <font>
      <i/>
      <sz val="11"/>
      <name val="Times New Roman"/>
      <family val="1"/>
      <charset val="204"/>
    </font>
    <font>
      <i/>
      <u/>
      <sz val="12"/>
      <name val="Times New Roman"/>
      <family val="1"/>
      <charset val="204"/>
    </font>
    <font>
      <u/>
      <sz val="12"/>
      <name val="Times New Roman"/>
      <family val="1"/>
      <charset val="204"/>
    </font>
    <font>
      <sz val="10"/>
      <name val="Arial Cyr"/>
    </font>
    <font>
      <b/>
      <sz val="12"/>
      <color rgb="FF000000"/>
      <name val="Times New Roman"/>
      <family val="1"/>
      <charset val="204"/>
    </font>
    <font>
      <i/>
      <sz val="12"/>
      <color rgb="FF000000"/>
      <name val="Times New Roman"/>
      <family val="1"/>
      <charset val="204"/>
    </font>
    <font>
      <sz val="12"/>
      <color rgb="FF000000"/>
      <name val="Times New Roman"/>
      <family val="1"/>
      <charset val="204"/>
    </font>
    <font>
      <i/>
      <sz val="12"/>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theme="0"/>
        <bgColor indexed="64"/>
      </patternFill>
    </fill>
  </fills>
  <borders count="1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bottom/>
      <diagonal/>
    </border>
  </borders>
  <cellStyleXfs count="51">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1" fontId="1" fillId="0" borderId="2">
      <alignment horizontal="left" vertical="top" wrapText="1" indent="2"/>
    </xf>
    <xf numFmtId="0" fontId="1" fillId="4" borderId="1">
      <alignment shrinkToFit="1"/>
    </xf>
    <xf numFmtId="4" fontId="1" fillId="0" borderId="2">
      <alignment horizontal="right" vertical="top" shrinkToFit="1"/>
    </xf>
    <xf numFmtId="10" fontId="1" fillId="0" borderId="2">
      <alignment horizontal="right" vertical="top" shrinkToFit="1"/>
    </xf>
    <xf numFmtId="0" fontId="1" fillId="0" borderId="1">
      <alignment vertical="top"/>
    </xf>
    <xf numFmtId="0" fontId="1" fillId="4" borderId="1">
      <alignment horizontal="center"/>
    </xf>
    <xf numFmtId="0" fontId="1" fillId="4" borderId="1">
      <alignment horizontal="left"/>
    </xf>
  </cellStyleXfs>
  <cellXfs count="44">
    <xf numFmtId="0" fontId="0" fillId="0" borderId="0" xfId="0"/>
    <xf numFmtId="4" fontId="6" fillId="5" borderId="2" xfId="32" applyNumberFormat="1" applyFont="1" applyFill="1" applyProtection="1">
      <alignment horizontal="right" vertical="top" shrinkToFit="1"/>
    </xf>
    <xf numFmtId="4" fontId="6" fillId="5" borderId="6" xfId="32" applyNumberFormat="1" applyFont="1" applyFill="1" applyBorder="1" applyProtection="1">
      <alignment horizontal="right" vertical="top" shrinkToFit="1"/>
    </xf>
    <xf numFmtId="0" fontId="0" fillId="0" borderId="0" xfId="0" applyFont="1" applyProtection="1">
      <protection locked="0"/>
    </xf>
    <xf numFmtId="0" fontId="9" fillId="0" borderId="2" xfId="30" applyNumberFormat="1" applyFont="1" applyProtection="1">
      <alignment vertical="top" wrapText="1"/>
    </xf>
    <xf numFmtId="4" fontId="5" fillId="5" borderId="2" xfId="32" applyNumberFormat="1" applyFont="1" applyFill="1" applyProtection="1">
      <alignment horizontal="right" vertical="top" shrinkToFit="1"/>
    </xf>
    <xf numFmtId="4" fontId="5" fillId="5" borderId="6" xfId="32" applyNumberFormat="1" applyFont="1" applyFill="1" applyBorder="1" applyProtection="1">
      <alignment horizontal="right" vertical="top" shrinkToFit="1"/>
    </xf>
    <xf numFmtId="0" fontId="7" fillId="0" borderId="5" xfId="2" applyNumberFormat="1" applyFont="1" applyBorder="1" applyAlignment="1" applyProtection="1">
      <alignment vertical="top" wrapText="1"/>
    </xf>
    <xf numFmtId="0" fontId="10" fillId="0" borderId="2" xfId="30" applyNumberFormat="1" applyFont="1" applyProtection="1">
      <alignment vertical="top" wrapText="1"/>
    </xf>
    <xf numFmtId="4" fontId="11" fillId="5" borderId="2" xfId="32" applyNumberFormat="1" applyFont="1" applyFill="1" applyProtection="1">
      <alignment horizontal="right" vertical="top" shrinkToFit="1"/>
    </xf>
    <xf numFmtId="4" fontId="11" fillId="5" borderId="6" xfId="32" applyNumberFormat="1" applyFont="1" applyFill="1" applyBorder="1" applyProtection="1">
      <alignment horizontal="right" vertical="top" shrinkToFit="1"/>
    </xf>
    <xf numFmtId="0" fontId="7" fillId="0" borderId="2" xfId="30" applyNumberFormat="1" applyFont="1" applyProtection="1">
      <alignment vertical="top" wrapText="1"/>
    </xf>
    <xf numFmtId="4" fontId="12" fillId="5" borderId="2" xfId="32" applyNumberFormat="1" applyFont="1" applyFill="1" applyProtection="1">
      <alignment horizontal="right" vertical="top" shrinkToFit="1"/>
    </xf>
    <xf numFmtId="4" fontId="12" fillId="5" borderId="6" xfId="32" applyNumberFormat="1" applyFont="1" applyFill="1" applyBorder="1" applyProtection="1">
      <alignment horizontal="right" vertical="top" shrinkToFit="1"/>
    </xf>
    <xf numFmtId="0" fontId="5" fillId="0" borderId="2" xfId="34" applyNumberFormat="1" applyFont="1" applyProtection="1">
      <alignment horizontal="left"/>
    </xf>
    <xf numFmtId="4" fontId="5" fillId="5" borderId="2" xfId="35" applyNumberFormat="1" applyFont="1" applyFill="1" applyProtection="1">
      <alignment horizontal="right" vertical="top" shrinkToFit="1"/>
    </xf>
    <xf numFmtId="4" fontId="5" fillId="5" borderId="6" xfId="35" applyNumberFormat="1" applyFont="1" applyFill="1" applyBorder="1" applyProtection="1">
      <alignment horizontal="right" vertical="top" shrinkToFit="1"/>
    </xf>
    <xf numFmtId="0" fontId="13" fillId="0" borderId="1" xfId="2" applyNumberFormat="1" applyFont="1" applyProtection="1"/>
    <xf numFmtId="0" fontId="13" fillId="0" borderId="1" xfId="37" applyNumberFormat="1" applyFont="1" applyProtection="1">
      <alignment horizontal="left" wrapText="1"/>
    </xf>
    <xf numFmtId="0" fontId="14" fillId="0" borderId="2" xfId="30" applyNumberFormat="1" applyFont="1" applyProtection="1">
      <alignment vertical="top" wrapText="1"/>
    </xf>
    <xf numFmtId="0" fontId="15" fillId="0" borderId="2" xfId="30" applyNumberFormat="1" applyFont="1" applyProtection="1">
      <alignment vertical="top" wrapText="1"/>
    </xf>
    <xf numFmtId="0" fontId="16" fillId="0" borderId="2" xfId="30" applyNumberFormat="1" applyFont="1" applyProtection="1">
      <alignment vertical="top" wrapText="1"/>
    </xf>
    <xf numFmtId="0" fontId="13" fillId="0" borderId="1" xfId="37" applyNumberFormat="1" applyFont="1" applyProtection="1">
      <alignment horizontal="left" wrapText="1"/>
    </xf>
    <xf numFmtId="0" fontId="13" fillId="0" borderId="1" xfId="37" applyFont="1">
      <alignment horizontal="left" wrapText="1"/>
    </xf>
    <xf numFmtId="0" fontId="7" fillId="0" borderId="0" xfId="0" applyFont="1" applyAlignment="1" applyProtection="1">
      <alignment horizontal="right"/>
      <protection locked="0"/>
    </xf>
    <xf numFmtId="0" fontId="5" fillId="0" borderId="0" xfId="0" applyFont="1" applyAlignment="1" applyProtection="1">
      <alignment horizontal="center" vertical="center"/>
      <protection locked="0"/>
    </xf>
    <xf numFmtId="0" fontId="8" fillId="0" borderId="1" xfId="5" applyNumberFormat="1" applyFont="1" applyAlignment="1" applyProtection="1">
      <alignment horizontal="right"/>
    </xf>
    <xf numFmtId="0" fontId="5" fillId="0" borderId="2" xfId="6" applyNumberFormat="1" applyFont="1" applyProtection="1">
      <alignment horizontal="center" vertical="center" wrapText="1"/>
    </xf>
    <xf numFmtId="0" fontId="5" fillId="0" borderId="2" xfId="6" applyFont="1">
      <alignment horizontal="center" vertical="center" wrapText="1"/>
    </xf>
    <xf numFmtId="0" fontId="5" fillId="0" borderId="3" xfId="27" applyNumberFormat="1" applyFont="1" applyBorder="1" applyAlignment="1" applyProtection="1">
      <alignment horizontal="center" vertical="center" wrapText="1"/>
    </xf>
    <xf numFmtId="0" fontId="5" fillId="0" borderId="4" xfId="27" applyNumberFormat="1" applyFont="1" applyBorder="1" applyAlignment="1" applyProtection="1">
      <alignment horizontal="center" vertical="center" wrapText="1"/>
    </xf>
    <xf numFmtId="0" fontId="5" fillId="0" borderId="3" xfId="28" applyNumberFormat="1" applyFont="1" applyBorder="1" applyAlignment="1" applyProtection="1">
      <alignment horizontal="center" vertical="center" wrapText="1"/>
    </xf>
    <xf numFmtId="0" fontId="5" fillId="0" borderId="4" xfId="28" applyNumberFormat="1" applyFont="1" applyBorder="1" applyAlignment="1" applyProtection="1">
      <alignment horizontal="center" vertical="center" wrapText="1"/>
    </xf>
    <xf numFmtId="0" fontId="5" fillId="0" borderId="9" xfId="29" applyNumberFormat="1" applyFont="1" applyBorder="1" applyAlignment="1" applyProtection="1">
      <alignment horizontal="center" vertical="center" wrapText="1"/>
    </xf>
    <xf numFmtId="0" fontId="5" fillId="0" borderId="10" xfId="29" applyNumberFormat="1" applyFont="1" applyBorder="1" applyAlignment="1" applyProtection="1">
      <alignment horizontal="center" vertical="center" wrapText="1"/>
    </xf>
    <xf numFmtId="0" fontId="5" fillId="0" borderId="7" xfId="2" applyNumberFormat="1" applyFont="1" applyBorder="1" applyAlignment="1" applyProtection="1">
      <alignment horizontal="center" vertical="center"/>
    </xf>
    <xf numFmtId="0" fontId="5" fillId="0" borderId="8" xfId="2" applyNumberFormat="1" applyFont="1" applyBorder="1" applyAlignment="1" applyProtection="1">
      <alignment horizontal="center" vertical="center"/>
    </xf>
    <xf numFmtId="0" fontId="7" fillId="0" borderId="7" xfId="2" applyNumberFormat="1" applyFont="1" applyBorder="1" applyAlignment="1" applyProtection="1">
      <alignment horizontal="left" vertical="top" wrapText="1"/>
    </xf>
    <xf numFmtId="0" fontId="7" fillId="0" borderId="11" xfId="2" applyNumberFormat="1" applyFont="1" applyBorder="1" applyAlignment="1" applyProtection="1">
      <alignment horizontal="left" vertical="top" wrapText="1"/>
    </xf>
    <xf numFmtId="0" fontId="7" fillId="0" borderId="8" xfId="2" applyNumberFormat="1" applyFont="1" applyBorder="1" applyAlignment="1" applyProtection="1">
      <alignment horizontal="left" vertical="top" wrapText="1"/>
    </xf>
    <xf numFmtId="0" fontId="0" fillId="0" borderId="0" xfId="0" applyProtection="1">
      <protection locked="0"/>
    </xf>
    <xf numFmtId="0" fontId="5" fillId="0" borderId="2" xfId="30" applyNumberFormat="1" applyFont="1" applyProtection="1">
      <alignment vertical="top" wrapText="1"/>
    </xf>
    <xf numFmtId="0" fontId="17" fillId="0" borderId="2" xfId="30" applyNumberFormat="1" applyFont="1" applyProtection="1">
      <alignment vertical="top" wrapText="1"/>
    </xf>
    <xf numFmtId="0" fontId="6" fillId="0" borderId="2" xfId="30" applyNumberFormat="1" applyFont="1" applyProtection="1">
      <alignment vertical="top" wrapText="1"/>
    </xf>
  </cellXfs>
  <cellStyles count="51">
    <cellStyle name="br" xfId="40"/>
    <cellStyle name="col" xfId="39"/>
    <cellStyle name="style0" xfId="41"/>
    <cellStyle name="td" xfId="42"/>
    <cellStyle name="tr" xfId="38"/>
    <cellStyle name="xl21" xfId="43"/>
    <cellStyle name="xl22" xfId="6"/>
    <cellStyle name="xl23" xfId="44"/>
    <cellStyle name="xl24" xfId="2"/>
    <cellStyle name="xl25" xfId="7"/>
    <cellStyle name="xl26" xfId="31"/>
    <cellStyle name="xl27" xfId="8"/>
    <cellStyle name="xl28" xfId="9"/>
    <cellStyle name="xl29" xfId="10"/>
    <cellStyle name="xl30" xfId="11"/>
    <cellStyle name="xl31" xfId="12"/>
    <cellStyle name="xl32" xfId="13"/>
    <cellStyle name="xl33" xfId="45"/>
    <cellStyle name="xl34" xfId="14"/>
    <cellStyle name="xl35" xfId="15"/>
    <cellStyle name="xl36" xfId="16"/>
    <cellStyle name="xl37" xfId="17"/>
    <cellStyle name="xl38" xfId="34"/>
    <cellStyle name="xl39" xfId="18"/>
    <cellStyle name="xl40" xfId="46"/>
    <cellStyle name="xl41" xfId="35"/>
    <cellStyle name="xl42" xfId="1"/>
    <cellStyle name="xl43" xfId="19"/>
    <cellStyle name="xl44" xfId="20"/>
    <cellStyle name="xl45" xfId="21"/>
    <cellStyle name="xl46" xfId="22"/>
    <cellStyle name="xl47" xfId="23"/>
    <cellStyle name="xl48" xfId="24"/>
    <cellStyle name="xl49" xfId="25"/>
    <cellStyle name="xl50" xfId="26"/>
    <cellStyle name="xl51" xfId="27"/>
    <cellStyle name="xl52" xfId="28"/>
    <cellStyle name="xl53" xfId="29"/>
    <cellStyle name="xl54" xfId="37"/>
    <cellStyle name="xl55" xfId="47"/>
    <cellStyle name="xl56" xfId="36"/>
    <cellStyle name="xl57" xfId="3"/>
    <cellStyle name="xl58" xfId="4"/>
    <cellStyle name="xl59" xfId="5"/>
    <cellStyle name="xl60" xfId="48"/>
    <cellStyle name="xl61" xfId="30"/>
    <cellStyle name="xl62" xfId="49"/>
    <cellStyle name="xl63" xfId="50"/>
    <cellStyle name="xl64" xfId="32"/>
    <cellStyle name="xl65" xfId="33"/>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view="pageBreakPreview" zoomScale="60" zoomScaleNormal="100" workbookViewId="0">
      <selection activeCell="E33" sqref="E33:E38"/>
    </sheetView>
  </sheetViews>
  <sheetFormatPr defaultRowHeight="15" outlineLevelRow="3" x14ac:dyDescent="0.25"/>
  <cols>
    <col min="1" max="1" width="40" style="3" customWidth="1"/>
    <col min="2" max="2" width="14.140625" style="3" customWidth="1"/>
    <col min="3" max="3" width="15.85546875" style="3" customWidth="1"/>
    <col min="4" max="4" width="14.5703125" style="3" customWidth="1"/>
    <col min="5" max="5" width="52.140625" style="3" customWidth="1"/>
    <col min="6" max="16384" width="9.140625" style="3"/>
  </cols>
  <sheetData>
    <row r="1" spans="1:5" x14ac:dyDescent="0.25">
      <c r="A1" s="24" t="s">
        <v>22</v>
      </c>
      <c r="B1" s="24"/>
      <c r="C1" s="24"/>
      <c r="D1" s="24"/>
      <c r="E1" s="24"/>
    </row>
    <row r="2" spans="1:5" ht="30" customHeight="1" x14ac:dyDescent="0.25">
      <c r="A2" s="25" t="s">
        <v>43</v>
      </c>
      <c r="B2" s="25"/>
      <c r="C2" s="25"/>
      <c r="D2" s="25"/>
      <c r="E2" s="25"/>
    </row>
    <row r="3" spans="1:5" ht="12.75" customHeight="1" x14ac:dyDescent="0.25">
      <c r="A3" s="26" t="s">
        <v>0</v>
      </c>
      <c r="B3" s="26"/>
      <c r="C3" s="26"/>
      <c r="D3" s="26"/>
      <c r="E3" s="26"/>
    </row>
    <row r="4" spans="1:5" ht="26.25" customHeight="1" x14ac:dyDescent="0.25">
      <c r="A4" s="27" t="s">
        <v>1</v>
      </c>
      <c r="B4" s="29" t="s">
        <v>19</v>
      </c>
      <c r="C4" s="31" t="s">
        <v>21</v>
      </c>
      <c r="D4" s="33" t="s">
        <v>20</v>
      </c>
      <c r="E4" s="35" t="s">
        <v>18</v>
      </c>
    </row>
    <row r="5" spans="1:5" ht="31.5" customHeight="1" x14ac:dyDescent="0.25">
      <c r="A5" s="28"/>
      <c r="B5" s="30"/>
      <c r="C5" s="32"/>
      <c r="D5" s="34"/>
      <c r="E5" s="36"/>
    </row>
    <row r="6" spans="1:5" ht="71.25" x14ac:dyDescent="0.25">
      <c r="A6" s="4" t="s">
        <v>31</v>
      </c>
      <c r="B6" s="5">
        <v>1581027.99</v>
      </c>
      <c r="C6" s="5">
        <f>C7</f>
        <v>-5670</v>
      </c>
      <c r="D6" s="6">
        <f>B6+C6</f>
        <v>1575357.99</v>
      </c>
      <c r="E6" s="7"/>
    </row>
    <row r="7" spans="1:5" ht="60" outlineLevel="1" x14ac:dyDescent="0.25">
      <c r="A7" s="8" t="s">
        <v>28</v>
      </c>
      <c r="B7" s="9">
        <v>99601.12</v>
      </c>
      <c r="C7" s="9">
        <f>C8</f>
        <v>-5670</v>
      </c>
      <c r="D7" s="10">
        <f t="shared" ref="D7:D8" si="0">B7+C7</f>
        <v>93931.12</v>
      </c>
      <c r="E7" s="7"/>
    </row>
    <row r="8" spans="1:5" ht="92.25" customHeight="1" outlineLevel="3" x14ac:dyDescent="0.25">
      <c r="A8" s="11" t="s">
        <v>29</v>
      </c>
      <c r="B8" s="1">
        <v>59601.120000000003</v>
      </c>
      <c r="C8" s="1">
        <v>-5670</v>
      </c>
      <c r="D8" s="2">
        <f t="shared" si="0"/>
        <v>53931.12</v>
      </c>
      <c r="E8" s="7" t="s">
        <v>58</v>
      </c>
    </row>
    <row r="9" spans="1:5" s="40" customFormat="1" ht="47.25" customHeight="1" x14ac:dyDescent="0.25">
      <c r="A9" s="41" t="s">
        <v>64</v>
      </c>
      <c r="B9" s="5">
        <v>6526513.4400000004</v>
      </c>
      <c r="C9" s="5">
        <f>C10</f>
        <v>31000</v>
      </c>
      <c r="D9" s="6">
        <f>B9+C9</f>
        <v>6557513.4400000004</v>
      </c>
      <c r="E9" s="7" t="s">
        <v>70</v>
      </c>
    </row>
    <row r="10" spans="1:5" s="40" customFormat="1" ht="47.25" outlineLevel="1" x14ac:dyDescent="0.25">
      <c r="A10" s="42" t="s">
        <v>65</v>
      </c>
      <c r="B10" s="9">
        <v>2720614</v>
      </c>
      <c r="C10" s="9">
        <f>C11</f>
        <v>31000</v>
      </c>
      <c r="D10" s="10">
        <f t="shared" ref="D10:D14" si="1">B10+C10</f>
        <v>2751614</v>
      </c>
      <c r="E10" s="7"/>
    </row>
    <row r="11" spans="1:5" s="40" customFormat="1" ht="153.75" customHeight="1" outlineLevel="3" x14ac:dyDescent="0.25">
      <c r="A11" s="43" t="s">
        <v>69</v>
      </c>
      <c r="B11" s="1">
        <v>1330736.7</v>
      </c>
      <c r="C11" s="1">
        <v>31000</v>
      </c>
      <c r="D11" s="2">
        <f t="shared" si="1"/>
        <v>1361736.7</v>
      </c>
      <c r="E11" s="7" t="s">
        <v>71</v>
      </c>
    </row>
    <row r="12" spans="1:5" s="40" customFormat="1" ht="78.75" x14ac:dyDescent="0.25">
      <c r="A12" s="41" t="s">
        <v>66</v>
      </c>
      <c r="B12" s="5">
        <v>766324</v>
      </c>
      <c r="C12" s="5">
        <f>C13</f>
        <v>-31000</v>
      </c>
      <c r="D12" s="6">
        <f t="shared" si="1"/>
        <v>735324</v>
      </c>
      <c r="E12" s="7"/>
    </row>
    <row r="13" spans="1:5" s="40" customFormat="1" ht="49.5" customHeight="1" outlineLevel="1" x14ac:dyDescent="0.25">
      <c r="A13" s="42" t="s">
        <v>67</v>
      </c>
      <c r="B13" s="9">
        <v>683324</v>
      </c>
      <c r="C13" s="9">
        <f>C14</f>
        <v>-31000</v>
      </c>
      <c r="D13" s="10">
        <f t="shared" si="1"/>
        <v>652324</v>
      </c>
      <c r="E13" s="7"/>
    </row>
    <row r="14" spans="1:5" s="40" customFormat="1" ht="77.25" customHeight="1" outlineLevel="3" x14ac:dyDescent="0.25">
      <c r="A14" s="43" t="s">
        <v>68</v>
      </c>
      <c r="B14" s="1">
        <v>115800</v>
      </c>
      <c r="C14" s="1">
        <v>-31000</v>
      </c>
      <c r="D14" s="2">
        <f t="shared" si="1"/>
        <v>84800</v>
      </c>
      <c r="E14" s="7" t="s">
        <v>72</v>
      </c>
    </row>
    <row r="15" spans="1:5" ht="122.25" customHeight="1" x14ac:dyDescent="0.25">
      <c r="A15" s="4" t="s">
        <v>2</v>
      </c>
      <c r="B15" s="5">
        <v>64693782.869999997</v>
      </c>
      <c r="C15" s="5">
        <f>C16+C18+C22+C24+C29+C31</f>
        <v>95418.690000000017</v>
      </c>
      <c r="D15" s="6">
        <f>B15+C15</f>
        <v>64789201.559999995</v>
      </c>
      <c r="E15" s="7" t="s">
        <v>42</v>
      </c>
    </row>
    <row r="16" spans="1:5" ht="60" outlineLevel="1" x14ac:dyDescent="0.25">
      <c r="A16" s="8" t="s">
        <v>3</v>
      </c>
      <c r="B16" s="9">
        <v>15166915.880000001</v>
      </c>
      <c r="C16" s="9">
        <f>C17</f>
        <v>15000</v>
      </c>
      <c r="D16" s="10">
        <f>B16+C16</f>
        <v>15181915.880000001</v>
      </c>
      <c r="E16" s="7"/>
    </row>
    <row r="17" spans="1:5" ht="75" outlineLevel="3" x14ac:dyDescent="0.25">
      <c r="A17" s="11" t="s">
        <v>4</v>
      </c>
      <c r="B17" s="1">
        <v>5963807.4500000002</v>
      </c>
      <c r="C17" s="1">
        <v>15000</v>
      </c>
      <c r="D17" s="2">
        <f>B17+C17</f>
        <v>5978807.4500000002</v>
      </c>
      <c r="E17" s="7" t="s">
        <v>44</v>
      </c>
    </row>
    <row r="18" spans="1:5" ht="45" outlineLevel="1" x14ac:dyDescent="0.25">
      <c r="A18" s="8" t="s">
        <v>5</v>
      </c>
      <c r="B18" s="9">
        <v>37333503.280000001</v>
      </c>
      <c r="C18" s="9">
        <f>C19+C20+C21</f>
        <v>151439.47</v>
      </c>
      <c r="D18" s="10">
        <f>B18+C18</f>
        <v>37484942.75</v>
      </c>
      <c r="E18" s="7"/>
    </row>
    <row r="19" spans="1:5" ht="105" outlineLevel="3" x14ac:dyDescent="0.25">
      <c r="A19" s="11" t="s">
        <v>6</v>
      </c>
      <c r="B19" s="1">
        <v>9662073.0500000007</v>
      </c>
      <c r="C19" s="1">
        <v>3109.29</v>
      </c>
      <c r="D19" s="2">
        <f>B19+C19</f>
        <v>9665182.3399999999</v>
      </c>
      <c r="E19" s="7" t="s">
        <v>49</v>
      </c>
    </row>
    <row r="20" spans="1:5" ht="120" outlineLevel="3" x14ac:dyDescent="0.25">
      <c r="A20" s="11" t="s">
        <v>33</v>
      </c>
      <c r="B20" s="1">
        <v>1128342.1100000001</v>
      </c>
      <c r="C20" s="1">
        <v>-11170.58</v>
      </c>
      <c r="D20" s="2">
        <f t="shared" ref="D20:D32" si="2">B20+C20</f>
        <v>1117171.53</v>
      </c>
      <c r="E20" s="7" t="s">
        <v>45</v>
      </c>
    </row>
    <row r="21" spans="1:5" ht="200.25" customHeight="1" outlineLevel="3" x14ac:dyDescent="0.25">
      <c r="A21" s="11" t="s">
        <v>59</v>
      </c>
      <c r="B21" s="1">
        <v>0</v>
      </c>
      <c r="C21" s="1">
        <f>157905.75+1595.01</f>
        <v>159500.76</v>
      </c>
      <c r="D21" s="2">
        <f t="shared" ref="D21" si="3">B21+C21</f>
        <v>159500.76</v>
      </c>
      <c r="E21" s="7" t="s">
        <v>53</v>
      </c>
    </row>
    <row r="22" spans="1:5" ht="60" outlineLevel="3" x14ac:dyDescent="0.25">
      <c r="A22" s="8" t="s">
        <v>34</v>
      </c>
      <c r="B22" s="9">
        <v>3058918.3</v>
      </c>
      <c r="C22" s="9">
        <f>C23</f>
        <v>-78904.179999999993</v>
      </c>
      <c r="D22" s="10">
        <f t="shared" si="2"/>
        <v>2980014.1199999996</v>
      </c>
      <c r="E22" s="7"/>
    </row>
    <row r="23" spans="1:5" ht="51" customHeight="1" outlineLevel="3" x14ac:dyDescent="0.25">
      <c r="A23" s="11" t="s">
        <v>46</v>
      </c>
      <c r="B23" s="1">
        <v>2479943.73</v>
      </c>
      <c r="C23" s="1">
        <v>-78904.179999999993</v>
      </c>
      <c r="D23" s="2">
        <f t="shared" si="2"/>
        <v>2401039.5499999998</v>
      </c>
      <c r="E23" s="7" t="s">
        <v>47</v>
      </c>
    </row>
    <row r="24" spans="1:5" ht="60" outlineLevel="1" x14ac:dyDescent="0.25">
      <c r="A24" s="8" t="s">
        <v>7</v>
      </c>
      <c r="B24" s="9">
        <v>2801252.39</v>
      </c>
      <c r="C24" s="9">
        <f>C25+C26+C27+C28</f>
        <v>-62767.06</v>
      </c>
      <c r="D24" s="10">
        <f t="shared" si="2"/>
        <v>2738485.33</v>
      </c>
      <c r="E24" s="7"/>
    </row>
    <row r="25" spans="1:5" ht="96" customHeight="1" outlineLevel="3" x14ac:dyDescent="0.25">
      <c r="A25" s="11" t="s">
        <v>35</v>
      </c>
      <c r="B25" s="1">
        <v>25410</v>
      </c>
      <c r="C25" s="1">
        <v>-25410</v>
      </c>
      <c r="D25" s="2">
        <f t="shared" si="2"/>
        <v>0</v>
      </c>
      <c r="E25" s="7" t="s">
        <v>40</v>
      </c>
    </row>
    <row r="26" spans="1:5" ht="91.5" customHeight="1" outlineLevel="3" x14ac:dyDescent="0.25">
      <c r="A26" s="11" t="s">
        <v>36</v>
      </c>
      <c r="B26" s="1">
        <v>152460</v>
      </c>
      <c r="C26" s="1">
        <v>-27720</v>
      </c>
      <c r="D26" s="2">
        <f t="shared" si="2"/>
        <v>124740</v>
      </c>
      <c r="E26" s="7" t="s">
        <v>40</v>
      </c>
    </row>
    <row r="27" spans="1:5" ht="62.25" customHeight="1" outlineLevel="3" x14ac:dyDescent="0.25">
      <c r="A27" s="11" t="s">
        <v>37</v>
      </c>
      <c r="B27" s="1">
        <v>1540</v>
      </c>
      <c r="C27" s="1">
        <v>-280</v>
      </c>
      <c r="D27" s="2">
        <f t="shared" si="2"/>
        <v>1260</v>
      </c>
      <c r="E27" s="7" t="s">
        <v>38</v>
      </c>
    </row>
    <row r="28" spans="1:5" ht="60" outlineLevel="3" x14ac:dyDescent="0.25">
      <c r="A28" s="11" t="s">
        <v>39</v>
      </c>
      <c r="B28" s="1">
        <v>1209513.49</v>
      </c>
      <c r="C28" s="1">
        <v>-9357.06</v>
      </c>
      <c r="D28" s="2">
        <f t="shared" si="2"/>
        <v>1200156.43</v>
      </c>
      <c r="E28" s="7" t="s">
        <v>41</v>
      </c>
    </row>
    <row r="29" spans="1:5" ht="75" outlineLevel="1" x14ac:dyDescent="0.25">
      <c r="A29" s="8" t="s">
        <v>8</v>
      </c>
      <c r="B29" s="9">
        <v>1852152.82</v>
      </c>
      <c r="C29" s="9">
        <f>C30</f>
        <v>-33698.39</v>
      </c>
      <c r="D29" s="10">
        <f t="shared" si="2"/>
        <v>1818454.4300000002</v>
      </c>
      <c r="E29" s="7"/>
    </row>
    <row r="30" spans="1:5" ht="45" outlineLevel="3" x14ac:dyDescent="0.25">
      <c r="A30" s="11" t="s">
        <v>50</v>
      </c>
      <c r="B30" s="1">
        <v>1394296.18</v>
      </c>
      <c r="C30" s="1">
        <f>-32103.38-1595.01</f>
        <v>-33698.39</v>
      </c>
      <c r="D30" s="2">
        <f t="shared" si="2"/>
        <v>1360597.79</v>
      </c>
      <c r="E30" s="7" t="s">
        <v>48</v>
      </c>
    </row>
    <row r="31" spans="1:5" ht="60" outlineLevel="1" x14ac:dyDescent="0.25">
      <c r="A31" s="8" t="s">
        <v>9</v>
      </c>
      <c r="B31" s="9">
        <v>4481040.2</v>
      </c>
      <c r="C31" s="9">
        <f>C32</f>
        <v>104348.85</v>
      </c>
      <c r="D31" s="10">
        <f t="shared" si="2"/>
        <v>4585389.05</v>
      </c>
      <c r="E31" s="7"/>
    </row>
    <row r="32" spans="1:5" ht="62.25" customHeight="1" outlineLevel="3" x14ac:dyDescent="0.25">
      <c r="A32" s="11" t="s">
        <v>10</v>
      </c>
      <c r="B32" s="1">
        <v>4466040.2</v>
      </c>
      <c r="C32" s="1">
        <v>104348.85</v>
      </c>
      <c r="D32" s="2">
        <f t="shared" si="2"/>
        <v>4570389.05</v>
      </c>
      <c r="E32" s="7" t="s">
        <v>51</v>
      </c>
    </row>
    <row r="33" spans="1:5" ht="85.5" x14ac:dyDescent="0.25">
      <c r="A33" s="4" t="s">
        <v>11</v>
      </c>
      <c r="B33" s="5">
        <v>4226770.0599999996</v>
      </c>
      <c r="C33" s="5">
        <f>C34+C37</f>
        <v>-459759.71</v>
      </c>
      <c r="D33" s="6">
        <f>B33+C33</f>
        <v>3767010.3499999996</v>
      </c>
      <c r="E33" s="37" t="s">
        <v>52</v>
      </c>
    </row>
    <row r="34" spans="1:5" ht="30" outlineLevel="1" x14ac:dyDescent="0.25">
      <c r="A34" s="8" t="s">
        <v>12</v>
      </c>
      <c r="B34" s="9">
        <v>3511261.42</v>
      </c>
      <c r="C34" s="9">
        <f>C35+C36</f>
        <v>-311251.07</v>
      </c>
      <c r="D34" s="10">
        <f t="shared" ref="D34:D38" si="4">B34+C34</f>
        <v>3200010.35</v>
      </c>
      <c r="E34" s="38"/>
    </row>
    <row r="35" spans="1:5" ht="92.25" customHeight="1" outlineLevel="3" x14ac:dyDescent="0.25">
      <c r="A35" s="11" t="s">
        <v>25</v>
      </c>
      <c r="B35" s="1">
        <v>3442906.42</v>
      </c>
      <c r="C35" s="1">
        <v>-278176.07</v>
      </c>
      <c r="D35" s="2">
        <f t="shared" si="4"/>
        <v>3164730.35</v>
      </c>
      <c r="E35" s="38"/>
    </row>
    <row r="36" spans="1:5" ht="45" outlineLevel="3" x14ac:dyDescent="0.25">
      <c r="A36" s="11" t="s">
        <v>26</v>
      </c>
      <c r="B36" s="1">
        <v>68355</v>
      </c>
      <c r="C36" s="1">
        <v>-33075</v>
      </c>
      <c r="D36" s="2">
        <f t="shared" si="4"/>
        <v>35280</v>
      </c>
      <c r="E36" s="38"/>
    </row>
    <row r="37" spans="1:5" ht="60" outlineLevel="1" x14ac:dyDescent="0.25">
      <c r="A37" s="8" t="s">
        <v>13</v>
      </c>
      <c r="B37" s="9">
        <v>715508.64</v>
      </c>
      <c r="C37" s="9">
        <f>C38</f>
        <v>-148508.64000000001</v>
      </c>
      <c r="D37" s="10">
        <f t="shared" si="4"/>
        <v>567000</v>
      </c>
      <c r="E37" s="38"/>
    </row>
    <row r="38" spans="1:5" ht="114" customHeight="1" outlineLevel="3" x14ac:dyDescent="0.25">
      <c r="A38" s="11" t="s">
        <v>27</v>
      </c>
      <c r="B38" s="1">
        <v>715508.64</v>
      </c>
      <c r="C38" s="1">
        <v>-148508.64000000001</v>
      </c>
      <c r="D38" s="2">
        <f t="shared" si="4"/>
        <v>567000</v>
      </c>
      <c r="E38" s="39"/>
    </row>
    <row r="39" spans="1:5" ht="75" customHeight="1" x14ac:dyDescent="0.25">
      <c r="A39" s="4" t="s">
        <v>14</v>
      </c>
      <c r="B39" s="5">
        <v>35937367.25</v>
      </c>
      <c r="C39" s="5">
        <f>C42+C40</f>
        <v>0</v>
      </c>
      <c r="D39" s="6">
        <f>B39+C39</f>
        <v>35937367.25</v>
      </c>
      <c r="E39" s="7"/>
    </row>
    <row r="40" spans="1:5" ht="120" x14ac:dyDescent="0.25">
      <c r="A40" s="8" t="s">
        <v>54</v>
      </c>
      <c r="B40" s="9">
        <v>32234270.390000001</v>
      </c>
      <c r="C40" s="9">
        <f>C41</f>
        <v>-15000</v>
      </c>
      <c r="D40" s="10">
        <f t="shared" ref="D40" si="5">B40+C40</f>
        <v>32219270.390000001</v>
      </c>
      <c r="E40" s="7"/>
    </row>
    <row r="41" spans="1:5" ht="45" x14ac:dyDescent="0.25">
      <c r="A41" s="11" t="s">
        <v>55</v>
      </c>
      <c r="B41" s="1">
        <v>18372048.010000002</v>
      </c>
      <c r="C41" s="1">
        <v>-15000</v>
      </c>
      <c r="D41" s="2">
        <f t="shared" ref="D41:D48" si="6">B41+C41</f>
        <v>18357048.010000002</v>
      </c>
      <c r="E41" s="7" t="s">
        <v>57</v>
      </c>
    </row>
    <row r="42" spans="1:5" ht="36" customHeight="1" outlineLevel="1" x14ac:dyDescent="0.25">
      <c r="A42" s="8" t="s">
        <v>15</v>
      </c>
      <c r="B42" s="9">
        <v>3405303.56</v>
      </c>
      <c r="C42" s="9">
        <f>C44+C45+C43</f>
        <v>15000</v>
      </c>
      <c r="D42" s="10">
        <f t="shared" si="6"/>
        <v>3420303.56</v>
      </c>
      <c r="E42" s="7"/>
    </row>
    <row r="43" spans="1:5" ht="65.25" customHeight="1" outlineLevel="1" x14ac:dyDescent="0.25">
      <c r="A43" s="11" t="s">
        <v>17</v>
      </c>
      <c r="B43" s="12">
        <v>129478.88</v>
      </c>
      <c r="C43" s="12">
        <v>15000</v>
      </c>
      <c r="D43" s="13">
        <f t="shared" si="6"/>
        <v>144478.88</v>
      </c>
      <c r="E43" s="7" t="s">
        <v>56</v>
      </c>
    </row>
    <row r="44" spans="1:5" ht="45" outlineLevel="3" x14ac:dyDescent="0.25">
      <c r="A44" s="11" t="s">
        <v>23</v>
      </c>
      <c r="B44" s="1">
        <v>15000</v>
      </c>
      <c r="C44" s="1">
        <v>-9200</v>
      </c>
      <c r="D44" s="2">
        <f t="shared" si="6"/>
        <v>5800</v>
      </c>
      <c r="E44" s="7" t="s">
        <v>32</v>
      </c>
    </row>
    <row r="45" spans="1:5" ht="116.25" customHeight="1" outlineLevel="3" x14ac:dyDescent="0.25">
      <c r="A45" s="11" t="s">
        <v>24</v>
      </c>
      <c r="B45" s="1">
        <v>1735583.96</v>
      </c>
      <c r="C45" s="1">
        <v>9200</v>
      </c>
      <c r="D45" s="2">
        <f t="shared" si="6"/>
        <v>1744783.96</v>
      </c>
      <c r="E45" s="7" t="s">
        <v>30</v>
      </c>
    </row>
    <row r="46" spans="1:5" ht="98.25" customHeight="1" outlineLevel="3" x14ac:dyDescent="0.25">
      <c r="A46" s="19" t="s">
        <v>60</v>
      </c>
      <c r="B46" s="12">
        <v>4424378.04</v>
      </c>
      <c r="C46" s="12">
        <f>C47</f>
        <v>-391162.65</v>
      </c>
      <c r="D46" s="13">
        <f t="shared" si="6"/>
        <v>4033215.39</v>
      </c>
      <c r="E46" s="7"/>
    </row>
    <row r="47" spans="1:5" ht="81" customHeight="1" outlineLevel="3" x14ac:dyDescent="0.25">
      <c r="A47" s="20" t="s">
        <v>61</v>
      </c>
      <c r="B47" s="1">
        <v>4424378.04</v>
      </c>
      <c r="C47" s="1">
        <f>C48</f>
        <v>-391162.65</v>
      </c>
      <c r="D47" s="2">
        <f t="shared" si="6"/>
        <v>4033215.39</v>
      </c>
      <c r="E47" s="7"/>
    </row>
    <row r="48" spans="1:5" ht="159" customHeight="1" outlineLevel="3" x14ac:dyDescent="0.25">
      <c r="A48" s="21" t="s">
        <v>62</v>
      </c>
      <c r="B48" s="1">
        <v>2224834.17</v>
      </c>
      <c r="C48" s="1">
        <v>-391162.65</v>
      </c>
      <c r="D48" s="2">
        <f t="shared" si="6"/>
        <v>1833671.52</v>
      </c>
      <c r="E48" s="7" t="s">
        <v>63</v>
      </c>
    </row>
    <row r="49" spans="1:5" ht="21" customHeight="1" x14ac:dyDescent="0.25">
      <c r="A49" s="14" t="s">
        <v>16</v>
      </c>
      <c r="B49" s="15">
        <f>B6+B15+B33+B39</f>
        <v>106438948.17</v>
      </c>
      <c r="C49" s="15">
        <f>C6+C15+C33+C39+C46</f>
        <v>-761173.67</v>
      </c>
      <c r="D49" s="16">
        <f>D6+D15+D33+D39</f>
        <v>106068937.14999999</v>
      </c>
      <c r="E49" s="7"/>
    </row>
    <row r="50" spans="1:5" ht="12.75" customHeight="1" x14ac:dyDescent="0.25">
      <c r="A50" s="17"/>
      <c r="B50" s="17"/>
      <c r="C50" s="17"/>
      <c r="D50" s="17"/>
      <c r="E50" s="17"/>
    </row>
    <row r="51" spans="1:5" x14ac:dyDescent="0.25">
      <c r="A51" s="22"/>
      <c r="B51" s="23"/>
      <c r="C51" s="23"/>
      <c r="D51" s="18"/>
      <c r="E51" s="17"/>
    </row>
  </sheetData>
  <mergeCells count="10">
    <mergeCell ref="A51:C51"/>
    <mergeCell ref="A1:E1"/>
    <mergeCell ref="A2:E2"/>
    <mergeCell ref="A3:E3"/>
    <mergeCell ref="A4:A5"/>
    <mergeCell ref="B4:B5"/>
    <mergeCell ref="C4:C5"/>
    <mergeCell ref="D4:D5"/>
    <mergeCell ref="E4:E5"/>
    <mergeCell ref="E33:E38"/>
  </mergeCells>
  <pageMargins left="0.78740157480314965" right="0.39370078740157483" top="0.59055118110236227" bottom="0.74803149606299213" header="0.31496062992125984" footer="0.31496062992125984"/>
  <pageSetup paperSize="9"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22.09.2020&lt;/string&gt;&#10;  &lt;/DateInfo&gt;&#10;  &lt;Code&gt;1DEA5695A54848969BC5CFDABCDFF0&lt;/Code&gt;&#10;  &lt;ObjectCode&gt;SQUERY_ANAL_ISP_BUDG&lt;/ObjectCode&gt;&#10;  &lt;DocName&gt;Аналитический отчет по исполнению бюджета с произвольной группировкой&lt;/DocName&gt;&#10;  &lt;VariantName&gt;Вариант (новый от 03.12.2013 11:24:20)&lt;/VariantName&gt;&#10;  &lt;VariantLink&gt;244661973&lt;/VariantLink&gt;&#10;  &lt;SvodReportLink xsi:nil=&quot;true&quot; /&gt;&#10;  &lt;ReportLink&gt;328165&lt;/ReportLink&gt;&#10;  &lt;Note&gt;01.01.2020 - 22.09.2020&#10;&lt;/Note&gt;&#10;  &lt;SilentMode&gt;false&lt;/SilentMode&gt;&#10;&lt;/ShortPrimaryServiceReportArguments&gt;"/>
  </Parameters>
</MailMerge>
</file>

<file path=customXml/itemProps1.xml><?xml version="1.0" encoding="utf-8"?>
<ds:datastoreItem xmlns:ds="http://schemas.openxmlformats.org/officeDocument/2006/customXml" ds:itemID="{D8ECB51A-091C-40FD-99A7-ADB95E97E8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FO_3</dc:creator>
  <cp:lastModifiedBy>FO_3</cp:lastModifiedBy>
  <cp:lastPrinted>2020-11-26T08:23:14Z</cp:lastPrinted>
  <dcterms:created xsi:type="dcterms:W3CDTF">2020-09-22T12:36:55Z</dcterms:created>
  <dcterms:modified xsi:type="dcterms:W3CDTF">2020-11-26T08:23:47Z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Аналитический отчет по исполнению бюджета с произвольной группировкой</vt:lpwstr>
  </property>
  <property fmtid="{D5CDD505-2E9C-101B-9397-08002B2CF9AE}" pid="3" name="Название отчета">
    <vt:lpwstr/>
  </property>
  <property fmtid="{D5CDD505-2E9C-101B-9397-08002B2CF9AE}" pid="4" name="Версия клиента">
    <vt:lpwstr>20.1.27.7090 (.NET 4.0)</vt:lpwstr>
  </property>
  <property fmtid="{D5CDD505-2E9C-101B-9397-08002B2CF9AE}" pid="5" name="Версия базы">
    <vt:lpwstr>20.1.1823.10944150</vt:lpwstr>
  </property>
  <property fmtid="{D5CDD505-2E9C-101B-9397-08002B2CF9AE}" pid="6" name="Тип сервера">
    <vt:lpwstr>MSSQL</vt:lpwstr>
  </property>
  <property fmtid="{D5CDD505-2E9C-101B-9397-08002B2CF9AE}" pid="7" name="Сервер">
    <vt:lpwstr>192.168.1.250</vt:lpwstr>
  </property>
  <property fmtid="{D5CDD505-2E9C-101B-9397-08002B2CF9AE}" pid="8" name="База">
    <vt:lpwstr>budget2020</vt:lpwstr>
  </property>
  <property fmtid="{D5CDD505-2E9C-101B-9397-08002B2CF9AE}" pid="9" name="Пользователь">
    <vt:lpwstr>ирина</vt:lpwstr>
  </property>
  <property fmtid="{D5CDD505-2E9C-101B-9397-08002B2CF9AE}" pid="10" name="Шаблон">
    <vt:lpwstr>sqr_info_isp_budg_2019.xlt</vt:lpwstr>
  </property>
  <property fmtid="{D5CDD505-2E9C-101B-9397-08002B2CF9AE}" pid="11" name="Имя варианта">
    <vt:lpwstr>Вариант (новый от 03.12.2013 11:24:20)</vt:lpwstr>
  </property>
  <property fmtid="{D5CDD505-2E9C-101B-9397-08002B2CF9AE}" pid="12" name="Код отчета">
    <vt:lpwstr>1DEA5695A54848969BC5CFDABCDFF0</vt:lpwstr>
  </property>
  <property fmtid="{D5CDD505-2E9C-101B-9397-08002B2CF9AE}" pid="13" name="Локальная база">
    <vt:lpwstr>не используется</vt:lpwstr>
  </property>
</Properties>
</file>